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230" yWindow="-75" windowWidth="7695" windowHeight="7710" tabRatio="598" activeTab="6"/>
  </bookViews>
  <sheets>
    <sheet name="SSR PT 2015" sheetId="1" r:id="rId1"/>
    <sheet name="kump 1 - Pelupusan" sheetId="13" state="hidden" r:id="rId2"/>
    <sheet name="kump 2 - Pendaftaran" sheetId="14" state="hidden" r:id="rId3"/>
    <sheet name="Kump 4 - Pembanguna" sheetId="16" state="hidden" r:id="rId4"/>
    <sheet name="Kump 3 - Hasil" sheetId="17" state="hidden" r:id="rId5"/>
    <sheet name="Kump 5 - Teknikal" sheetId="18" state="hidden" r:id="rId6"/>
    <sheet name="Jumlah Soalan &amp; Wajaran" sheetId="21" r:id="rId7"/>
    <sheet name="Summary" sheetId="22" r:id="rId8"/>
    <sheet name="Jumlah Soalan" sheetId="19" state="hidden" r:id="rId9"/>
    <sheet name="Graf" sheetId="25" r:id="rId10"/>
  </sheets>
  <externalReferences>
    <externalReference r:id="rId11"/>
  </externalReferences>
  <definedNames>
    <definedName name="_xlnm._FilterDatabase" localSheetId="6" hidden="1">'Jumlah Soalan &amp; Wajaran'!$A$5:$G$113</definedName>
    <definedName name="_xlnm._FilterDatabase" localSheetId="0" hidden="1">'SSR PT 2015'!$A$3:$M$515</definedName>
    <definedName name="_xlnm._FilterDatabase" localSheetId="7" hidden="1">Summary!$A$4:$H$82</definedName>
    <definedName name="asdfas" localSheetId="7">#REF!</definedName>
    <definedName name="asdfas">#REF!</definedName>
    <definedName name="Excel_BuiltIn_Print_Area_1" localSheetId="7">#REF!</definedName>
    <definedName name="Excel_BuiltIn_Print_Area_1">#REF!</definedName>
    <definedName name="Excel_BuiltIn_Print_Area_2" localSheetId="7">#REF!</definedName>
    <definedName name="Excel_BuiltIn_Print_Area_2">#REF!</definedName>
    <definedName name="Excel_BuiltIn_Print_Area_3" localSheetId="7">#REF!</definedName>
    <definedName name="Excel_BuiltIn_Print_Area_3">#REF!</definedName>
    <definedName name="Excel_BuiltIn_Print_Area_4" localSheetId="7">#REF!</definedName>
    <definedName name="Excel_BuiltIn_Print_Area_4">#REF!</definedName>
    <definedName name="Excel_BuiltIn_Print_Area_5" localSheetId="7">#REF!</definedName>
    <definedName name="Excel_BuiltIn_Print_Area_5">#REF!</definedName>
    <definedName name="Excel_BuiltIn_Print_Area_6" localSheetId="7">#REF!</definedName>
    <definedName name="Excel_BuiltIn_Print_Area_6">#REF!</definedName>
    <definedName name="Excel_BuiltIn_Print_Area_7" localSheetId="7">#REF!</definedName>
    <definedName name="Excel_BuiltIn_Print_Area_7">#REF!</definedName>
    <definedName name="Excel_BuiltIn_Print_Area_8" localSheetId="7">#REF!</definedName>
    <definedName name="Excel_BuiltIn_Print_Area_8">#REF!</definedName>
    <definedName name="Excel_BuiltIn_Print_Titles_1" localSheetId="7">#REF!</definedName>
    <definedName name="Excel_BuiltIn_Print_Titles_1">#REF!</definedName>
    <definedName name="Excel_BuiltIn_Print_Titles_2" localSheetId="7">#REF!</definedName>
    <definedName name="Excel_BuiltIn_Print_Titles_2">#REF!</definedName>
    <definedName name="Excel_BuiltIn_Print_Titles_3" localSheetId="7">#REF!</definedName>
    <definedName name="Excel_BuiltIn_Print_Titles_3">#REF!</definedName>
    <definedName name="Excel_BuiltIn_Print_Titles_4" localSheetId="7">#REF!</definedName>
    <definedName name="Excel_BuiltIn_Print_Titles_4">#REF!</definedName>
    <definedName name="Excel_BuiltIn_Print_Titles_5" localSheetId="7">#REF!</definedName>
    <definedName name="Excel_BuiltIn_Print_Titles_5">#REF!</definedName>
    <definedName name="Excel_BuiltIn_Print_Titles_6" localSheetId="7">#REF!</definedName>
    <definedName name="Excel_BuiltIn_Print_Titles_6">#REF!</definedName>
    <definedName name="Excel_BuiltIn_Print_Titles_7" localSheetId="7">#REF!</definedName>
    <definedName name="Excel_BuiltIn_Print_Titles_7">#REF!</definedName>
    <definedName name="Excel_BuiltIn_Print_Titles_8" localSheetId="7">#REF!</definedName>
    <definedName name="Excel_BuiltIn_Print_Titles_8">#REF!</definedName>
    <definedName name="_xlnm.Print_Area" localSheetId="6">'Jumlah Soalan &amp; Wajaran'!$A$1:$H$101</definedName>
    <definedName name="_xlnm.Print_Area" localSheetId="0">'SSR PT 2015'!$A$1:$N$510</definedName>
    <definedName name="_xlnm.Print_Area" localSheetId="7">Summary!$A$1:$H$87</definedName>
    <definedName name="_xlnm.Print_Titles" localSheetId="0">'SSR PT 2015'!$1:$2</definedName>
    <definedName name="_xlnm.Print_Titles" localSheetId="7">Summary!$1:$3</definedName>
  </definedNames>
  <calcPr calcId="145621"/>
</workbook>
</file>

<file path=xl/calcChain.xml><?xml version="1.0" encoding="utf-8"?>
<calcChain xmlns="http://schemas.openxmlformats.org/spreadsheetml/2006/main">
  <c r="E37" i="22" l="1"/>
  <c r="E4" i="1"/>
  <c r="L7" i="1" l="1"/>
  <c r="L158" i="1" l="1"/>
  <c r="L153" i="1"/>
  <c r="L154" i="1"/>
  <c r="L149" i="1"/>
  <c r="L147" i="1"/>
  <c r="E511" i="1" l="1"/>
  <c r="E510" i="1" s="1"/>
  <c r="E503" i="1"/>
  <c r="E493" i="1"/>
  <c r="E492" i="1" s="1"/>
  <c r="E484" i="1"/>
  <c r="E483" i="1" s="1"/>
  <c r="E476" i="1"/>
  <c r="E472" i="1"/>
  <c r="E465" i="1"/>
  <c r="E463" i="1"/>
  <c r="E458" i="1"/>
  <c r="E449" i="1"/>
  <c r="E440" i="1"/>
  <c r="E432" i="1"/>
  <c r="E413" i="1"/>
  <c r="E401" i="1"/>
  <c r="E394" i="1"/>
  <c r="E384" i="1"/>
  <c r="E377" i="1"/>
  <c r="E368" i="1"/>
  <c r="E359" i="1"/>
  <c r="E351" i="1"/>
  <c r="E342" i="1"/>
  <c r="E333" i="1"/>
  <c r="E325" i="1"/>
  <c r="E324" i="1" s="1"/>
  <c r="E317" i="1"/>
  <c r="E290" i="1"/>
  <c r="E288" i="1" s="1"/>
  <c r="E265" i="1"/>
  <c r="E263" i="1" s="1"/>
  <c r="E255" i="1"/>
  <c r="E253" i="1" s="1"/>
  <c r="E245" i="1"/>
  <c r="E238" i="1"/>
  <c r="E233" i="1"/>
  <c r="E231" i="1"/>
  <c r="E230" i="1" s="1"/>
  <c r="E229" i="1"/>
  <c r="E228" i="1"/>
  <c r="E227" i="1"/>
  <c r="E225" i="1"/>
  <c r="E223" i="1" s="1"/>
  <c r="E222" i="1"/>
  <c r="E221" i="1"/>
  <c r="E220" i="1"/>
  <c r="E219" i="1"/>
  <c r="E218" i="1"/>
  <c r="E216" i="1"/>
  <c r="E214" i="1" s="1"/>
  <c r="E213" i="1"/>
  <c r="E212" i="1"/>
  <c r="E211" i="1"/>
  <c r="E210" i="1"/>
  <c r="E209" i="1"/>
  <c r="E207" i="1"/>
  <c r="E204" i="1"/>
  <c r="E203" i="1"/>
  <c r="E202" i="1"/>
  <c r="E201" i="1"/>
  <c r="E200" i="1"/>
  <c r="E199" i="1"/>
  <c r="E198" i="1"/>
  <c r="E196" i="1"/>
  <c r="E194" i="1"/>
  <c r="E193" i="1"/>
  <c r="E192" i="1"/>
  <c r="E190" i="1"/>
  <c r="E189" i="1"/>
  <c r="E188" i="1"/>
  <c r="E187" i="1"/>
  <c r="E186" i="1"/>
  <c r="E185" i="1"/>
  <c r="E184" i="1"/>
  <c r="E183" i="1"/>
  <c r="E181" i="1"/>
  <c r="E179" i="1"/>
  <c r="E178" i="1"/>
  <c r="E177" i="1"/>
  <c r="E176" i="1"/>
  <c r="E175" i="1"/>
  <c r="E174" i="1"/>
  <c r="E173" i="1"/>
  <c r="E172" i="1"/>
  <c r="E171" i="1"/>
  <c r="E170" i="1"/>
  <c r="E169" i="1"/>
  <c r="E168" i="1"/>
  <c r="E167" i="1"/>
  <c r="E165" i="1"/>
  <c r="E163" i="1"/>
  <c r="E156" i="1"/>
  <c r="E150" i="1"/>
  <c r="E144" i="1"/>
  <c r="E143" i="1" s="1"/>
  <c r="E137" i="1"/>
  <c r="E126" i="1"/>
  <c r="E123" i="1"/>
  <c r="E118" i="1"/>
  <c r="E117" i="1" s="1"/>
  <c r="E114" i="1"/>
  <c r="E111" i="1"/>
  <c r="E99" i="1"/>
  <c r="E96" i="1"/>
  <c r="E83" i="1"/>
  <c r="E80" i="1"/>
  <c r="E78" i="1"/>
  <c r="E72" i="1"/>
  <c r="E70" i="1"/>
  <c r="E67" i="1"/>
  <c r="E62" i="1"/>
  <c r="E57" i="1"/>
  <c r="E54" i="1"/>
  <c r="E53" i="1"/>
  <c r="E46" i="1"/>
  <c r="E40" i="1"/>
  <c r="E33" i="1"/>
  <c r="E11" i="1"/>
  <c r="E5" i="1" s="1"/>
  <c r="E6" i="1"/>
  <c r="L142" i="1"/>
  <c r="E431" i="1" l="1"/>
  <c r="E471" i="1"/>
  <c r="E470" i="1" s="1"/>
  <c r="E82" i="1"/>
  <c r="E205" i="1"/>
  <c r="E162" i="1" s="1"/>
  <c r="E393" i="1"/>
  <c r="L177" i="1"/>
  <c r="E161" i="1" l="1"/>
  <c r="L211" i="1"/>
  <c r="L212" i="1"/>
  <c r="F78" i="21" l="1"/>
  <c r="F54" i="21"/>
  <c r="E78" i="21"/>
  <c r="E35" i="22" l="1"/>
  <c r="E34" i="22"/>
  <c r="L513" i="1"/>
  <c r="L512" i="1"/>
  <c r="L509" i="1"/>
  <c r="L508" i="1"/>
  <c r="L507" i="1"/>
  <c r="L506" i="1"/>
  <c r="L505" i="1"/>
  <c r="L504" i="1"/>
  <c r="E80" i="22"/>
  <c r="L502" i="1"/>
  <c r="L501" i="1"/>
  <c r="L500" i="1"/>
  <c r="L499" i="1"/>
  <c r="L498" i="1"/>
  <c r="L497" i="1"/>
  <c r="L496" i="1"/>
  <c r="L495" i="1"/>
  <c r="L494" i="1"/>
  <c r="L491" i="1"/>
  <c r="L490" i="1"/>
  <c r="L488" i="1"/>
  <c r="L486" i="1"/>
  <c r="L482" i="1"/>
  <c r="L481" i="1"/>
  <c r="L479" i="1"/>
  <c r="L478" i="1"/>
  <c r="L477" i="1"/>
  <c r="E75" i="22"/>
  <c r="L475" i="1"/>
  <c r="L474" i="1"/>
  <c r="L473" i="1"/>
  <c r="L469" i="1"/>
  <c r="L468" i="1"/>
  <c r="L467" i="1"/>
  <c r="L466" i="1"/>
  <c r="E71" i="22"/>
  <c r="L464" i="1"/>
  <c r="L463" i="1" s="1"/>
  <c r="E70" i="22"/>
  <c r="L462" i="1"/>
  <c r="L461" i="1"/>
  <c r="L460" i="1"/>
  <c r="L459" i="1"/>
  <c r="E69" i="22"/>
  <c r="L457" i="1"/>
  <c r="L456" i="1"/>
  <c r="L455" i="1"/>
  <c r="L454" i="1"/>
  <c r="L453" i="1"/>
  <c r="L451" i="1"/>
  <c r="E68" i="22"/>
  <c r="L448" i="1"/>
  <c r="L447" i="1"/>
  <c r="L446" i="1"/>
  <c r="L445" i="1"/>
  <c r="L444" i="1"/>
  <c r="L442" i="1"/>
  <c r="E67" i="22"/>
  <c r="L439" i="1"/>
  <c r="L438" i="1"/>
  <c r="L437" i="1"/>
  <c r="L436" i="1"/>
  <c r="L434" i="1"/>
  <c r="L430" i="1"/>
  <c r="L429" i="1"/>
  <c r="L428" i="1"/>
  <c r="L427" i="1"/>
  <c r="L426" i="1"/>
  <c r="L425" i="1"/>
  <c r="L424" i="1"/>
  <c r="L423" i="1"/>
  <c r="L421" i="1"/>
  <c r="L419" i="1"/>
  <c r="L417" i="1"/>
  <c r="L415" i="1"/>
  <c r="E64" i="22"/>
  <c r="L412" i="1"/>
  <c r="L411" i="1"/>
  <c r="L410" i="1"/>
  <c r="L409" i="1"/>
  <c r="L408" i="1"/>
  <c r="L407" i="1"/>
  <c r="L404" i="1"/>
  <c r="L402" i="1"/>
  <c r="E63" i="22"/>
  <c r="L400" i="1"/>
  <c r="L399" i="1"/>
  <c r="L398" i="1"/>
  <c r="L396" i="1"/>
  <c r="L392" i="1"/>
  <c r="L391" i="1"/>
  <c r="L390" i="1"/>
  <c r="L389" i="1"/>
  <c r="L388" i="1"/>
  <c r="L386" i="1"/>
  <c r="E60" i="22"/>
  <c r="L383" i="1"/>
  <c r="L382" i="1"/>
  <c r="L381" i="1"/>
  <c r="L379" i="1"/>
  <c r="E59" i="22"/>
  <c r="L376" i="1"/>
  <c r="L375" i="1"/>
  <c r="L374" i="1"/>
  <c r="L373" i="1"/>
  <c r="L372" i="1"/>
  <c r="L370" i="1"/>
  <c r="E58" i="22"/>
  <c r="L367" i="1"/>
  <c r="L366" i="1"/>
  <c r="L365" i="1"/>
  <c r="L364" i="1"/>
  <c r="L363" i="1"/>
  <c r="L361" i="1"/>
  <c r="E57" i="22"/>
  <c r="L358" i="1"/>
  <c r="L357" i="1"/>
  <c r="L356" i="1"/>
  <c r="L355" i="1"/>
  <c r="L353" i="1"/>
  <c r="E56" i="22"/>
  <c r="L350" i="1"/>
  <c r="L349" i="1"/>
  <c r="L348" i="1"/>
  <c r="L347" i="1"/>
  <c r="L346" i="1"/>
  <c r="L344" i="1"/>
  <c r="E55" i="22"/>
  <c r="L341" i="1"/>
  <c r="L340" i="1"/>
  <c r="L339" i="1"/>
  <c r="L338" i="1"/>
  <c r="L337" i="1"/>
  <c r="L335" i="1"/>
  <c r="E54" i="22"/>
  <c r="L332" i="1"/>
  <c r="L331" i="1"/>
  <c r="L330" i="1"/>
  <c r="L329" i="1"/>
  <c r="L327" i="1"/>
  <c r="L323" i="1"/>
  <c r="L322" i="1"/>
  <c r="L320" i="1"/>
  <c r="L319" i="1"/>
  <c r="E51" i="22"/>
  <c r="L316" i="1"/>
  <c r="L315" i="1"/>
  <c r="L313" i="1"/>
  <c r="L312" i="1"/>
  <c r="L311" i="1"/>
  <c r="L309" i="1"/>
  <c r="L308" i="1"/>
  <c r="L306" i="1"/>
  <c r="L305" i="1"/>
  <c r="L304" i="1"/>
  <c r="L301" i="1"/>
  <c r="L299" i="1"/>
  <c r="L298" i="1"/>
  <c r="L297" i="1"/>
  <c r="L295" i="1"/>
  <c r="L294" i="1"/>
  <c r="L293" i="1"/>
  <c r="L292" i="1"/>
  <c r="L290" i="1"/>
  <c r="E50" i="22"/>
  <c r="L287" i="1"/>
  <c r="L286" i="1"/>
  <c r="L284" i="1"/>
  <c r="L282" i="1"/>
  <c r="L281" i="1"/>
  <c r="L279" i="1"/>
  <c r="L278" i="1"/>
  <c r="L277" i="1"/>
  <c r="L274" i="1"/>
  <c r="L273" i="1"/>
  <c r="L272" i="1"/>
  <c r="L271" i="1"/>
  <c r="L270" i="1"/>
  <c r="L269" i="1"/>
  <c r="L268" i="1"/>
  <c r="L267" i="1"/>
  <c r="L265" i="1"/>
  <c r="E49" i="22"/>
  <c r="L262" i="1"/>
  <c r="L261" i="1"/>
  <c r="L260" i="1"/>
  <c r="L259" i="1"/>
  <c r="L258" i="1"/>
  <c r="L257" i="1"/>
  <c r="L255" i="1"/>
  <c r="E48" i="22"/>
  <c r="L252" i="1"/>
  <c r="L251" i="1"/>
  <c r="L250" i="1"/>
  <c r="L249" i="1"/>
  <c r="L247" i="1"/>
  <c r="E47" i="22"/>
  <c r="L244" i="1"/>
  <c r="L243" i="1"/>
  <c r="L242" i="1"/>
  <c r="L240" i="1"/>
  <c r="E46" i="22"/>
  <c r="L237" i="1"/>
  <c r="L236" i="1"/>
  <c r="L235" i="1"/>
  <c r="L233" i="1"/>
  <c r="L229" i="1"/>
  <c r="L228" i="1"/>
  <c r="L227" i="1"/>
  <c r="E43" i="22"/>
  <c r="L222" i="1"/>
  <c r="L221" i="1"/>
  <c r="L220" i="1"/>
  <c r="L219" i="1"/>
  <c r="L218" i="1"/>
  <c r="L216" i="1"/>
  <c r="L213" i="1"/>
  <c r="L210" i="1"/>
  <c r="L209" i="1"/>
  <c r="L207" i="1"/>
  <c r="E41" i="22"/>
  <c r="L204" i="1"/>
  <c r="L203" i="1"/>
  <c r="L202" i="1"/>
  <c r="L201" i="1"/>
  <c r="L200" i="1"/>
  <c r="L199" i="1"/>
  <c r="L198" i="1"/>
  <c r="E40" i="22"/>
  <c r="L193" i="1"/>
  <c r="L192" i="1"/>
  <c r="L190" i="1"/>
  <c r="L189" i="1"/>
  <c r="L188" i="1"/>
  <c r="L187" i="1"/>
  <c r="L186" i="1"/>
  <c r="L185" i="1"/>
  <c r="L184" i="1"/>
  <c r="L183" i="1"/>
  <c r="L181" i="1"/>
  <c r="L178" i="1"/>
  <c r="L176" i="1"/>
  <c r="L175" i="1"/>
  <c r="L174" i="1"/>
  <c r="L173" i="1"/>
  <c r="L172" i="1"/>
  <c r="L171" i="1"/>
  <c r="L170" i="1"/>
  <c r="L169" i="1"/>
  <c r="L168" i="1"/>
  <c r="L167" i="1"/>
  <c r="L165" i="1"/>
  <c r="L160" i="1"/>
  <c r="L159" i="1"/>
  <c r="L155" i="1"/>
  <c r="L152" i="1"/>
  <c r="L148" i="1"/>
  <c r="L146" i="1"/>
  <c r="L140" i="1"/>
  <c r="L139" i="1"/>
  <c r="L136" i="1"/>
  <c r="L134" i="1"/>
  <c r="L132" i="1"/>
  <c r="L130" i="1"/>
  <c r="L129" i="1"/>
  <c r="L128" i="1"/>
  <c r="L125" i="1"/>
  <c r="L123" i="1" s="1"/>
  <c r="L122" i="1"/>
  <c r="L120" i="1"/>
  <c r="L116" i="1"/>
  <c r="L115" i="1"/>
  <c r="L113" i="1"/>
  <c r="L112" i="1"/>
  <c r="L110" i="1"/>
  <c r="L108" i="1"/>
  <c r="L107" i="1"/>
  <c r="L105" i="1"/>
  <c r="L103" i="1"/>
  <c r="L102" i="1"/>
  <c r="L101" i="1"/>
  <c r="L100" i="1"/>
  <c r="L98" i="1"/>
  <c r="L97" i="1"/>
  <c r="L95" i="1"/>
  <c r="L93" i="1"/>
  <c r="L92" i="1"/>
  <c r="L91" i="1"/>
  <c r="L90" i="1"/>
  <c r="L89" i="1"/>
  <c r="L88" i="1"/>
  <c r="L87" i="1"/>
  <c r="L86" i="1"/>
  <c r="L84" i="1"/>
  <c r="L81" i="1"/>
  <c r="L80" i="1" s="1"/>
  <c r="F20" i="22" s="1"/>
  <c r="L79" i="1"/>
  <c r="L78" i="1" s="1"/>
  <c r="F19" i="22" s="1"/>
  <c r="L77" i="1"/>
  <c r="L76" i="1"/>
  <c r="L75" i="1"/>
  <c r="L74" i="1"/>
  <c r="L73" i="1"/>
  <c r="L71" i="1"/>
  <c r="L70" i="1" s="1"/>
  <c r="F17" i="22" s="1"/>
  <c r="L69" i="1"/>
  <c r="L68" i="1"/>
  <c r="L66" i="1"/>
  <c r="L65" i="1"/>
  <c r="L64" i="1"/>
  <c r="L63" i="1"/>
  <c r="L61" i="1"/>
  <c r="L60" i="1"/>
  <c r="L59" i="1"/>
  <c r="L58" i="1"/>
  <c r="L56" i="1"/>
  <c r="L55" i="1"/>
  <c r="L52" i="1"/>
  <c r="L51" i="1"/>
  <c r="L50" i="1"/>
  <c r="L49" i="1"/>
  <c r="L48" i="1"/>
  <c r="L45" i="1"/>
  <c r="L44" i="1"/>
  <c r="L43" i="1"/>
  <c r="L42" i="1"/>
  <c r="L39" i="1"/>
  <c r="L38" i="1"/>
  <c r="L37" i="1"/>
  <c r="L35" i="1"/>
  <c r="L32" i="1"/>
  <c r="L31" i="1"/>
  <c r="L28" i="1"/>
  <c r="L27" i="1"/>
  <c r="L24" i="1"/>
  <c r="L22" i="1"/>
  <c r="L21" i="1"/>
  <c r="L19" i="1"/>
  <c r="L18" i="1"/>
  <c r="L16" i="1"/>
  <c r="L15" i="1"/>
  <c r="L14" i="1"/>
  <c r="L10" i="1"/>
  <c r="L9" i="1"/>
  <c r="L8" i="1"/>
  <c r="L231" i="1" l="1"/>
  <c r="F45" i="22" s="1"/>
  <c r="L144" i="1"/>
  <c r="L6" i="1"/>
  <c r="L11" i="1"/>
  <c r="L156" i="1"/>
  <c r="F35" i="22" s="1"/>
  <c r="E7" i="22"/>
  <c r="E33" i="22"/>
  <c r="E32" i="22" s="1"/>
  <c r="E45" i="22"/>
  <c r="E44" i="22" s="1"/>
  <c r="E53" i="22"/>
  <c r="E52" i="22" s="1"/>
  <c r="E74" i="22"/>
  <c r="E73" i="22" s="1"/>
  <c r="E79" i="22"/>
  <c r="E78" i="22" s="1"/>
  <c r="L196" i="1"/>
  <c r="L194" i="1" s="1"/>
  <c r="F40" i="22" s="1"/>
  <c r="L225" i="1"/>
  <c r="L223" i="1" s="1"/>
  <c r="F43" i="22" s="1"/>
  <c r="E39" i="22"/>
  <c r="L440" i="1"/>
  <c r="F67" i="22" s="1"/>
  <c r="G67" i="22" s="1"/>
  <c r="L245" i="1"/>
  <c r="F47" i="22" s="1"/>
  <c r="L263" i="1"/>
  <c r="F49" i="22" s="1"/>
  <c r="L288" i="1"/>
  <c r="F50" i="22" s="1"/>
  <c r="L394" i="1"/>
  <c r="F62" i="22" s="1"/>
  <c r="L401" i="1"/>
  <c r="F63" i="22" s="1"/>
  <c r="L384" i="1"/>
  <c r="F60" i="22" s="1"/>
  <c r="L253" i="1"/>
  <c r="F48" i="22" s="1"/>
  <c r="L126" i="1"/>
  <c r="L163" i="1"/>
  <c r="F38" i="22" s="1"/>
  <c r="L179" i="1"/>
  <c r="F39" i="22" s="1"/>
  <c r="L317" i="1"/>
  <c r="F51" i="22" s="1"/>
  <c r="L342" i="1"/>
  <c r="F55" i="22" s="1"/>
  <c r="L351" i="1"/>
  <c r="F56" i="22" s="1"/>
  <c r="L214" i="1"/>
  <c r="F42" i="22" s="1"/>
  <c r="L325" i="1"/>
  <c r="F53" i="22" s="1"/>
  <c r="L333" i="1"/>
  <c r="F54" i="22" s="1"/>
  <c r="L449" i="1"/>
  <c r="F68" i="22" s="1"/>
  <c r="L458" i="1"/>
  <c r="F69" i="22" s="1"/>
  <c r="L359" i="1"/>
  <c r="F57" i="22" s="1"/>
  <c r="L377" i="1"/>
  <c r="F59" i="22" s="1"/>
  <c r="L432" i="1"/>
  <c r="L368" i="1"/>
  <c r="F58" i="22" s="1"/>
  <c r="L413" i="1"/>
  <c r="F64" i="22" s="1"/>
  <c r="L118" i="1"/>
  <c r="L205" i="1"/>
  <c r="F41" i="22" s="1"/>
  <c r="L238" i="1"/>
  <c r="F46" i="22" s="1"/>
  <c r="L465" i="1"/>
  <c r="E42" i="22"/>
  <c r="F70" i="22"/>
  <c r="L472" i="1"/>
  <c r="F74" i="22" s="1"/>
  <c r="L484" i="1"/>
  <c r="L493" i="1"/>
  <c r="F79" i="22" s="1"/>
  <c r="E77" i="22"/>
  <c r="E76" i="22" s="1"/>
  <c r="L511" i="1"/>
  <c r="E38" i="22"/>
  <c r="E62" i="22"/>
  <c r="E61" i="22" s="1"/>
  <c r="E66" i="22"/>
  <c r="E65" i="22" s="1"/>
  <c r="E82" i="22"/>
  <c r="E81" i="22" s="1"/>
  <c r="L72" i="1"/>
  <c r="F18" i="22" s="1"/>
  <c r="L54" i="1"/>
  <c r="L33" i="1"/>
  <c r="L40" i="1"/>
  <c r="L137" i="1"/>
  <c r="L476" i="1"/>
  <c r="F75" i="22" s="1"/>
  <c r="L62" i="1"/>
  <c r="F15" i="22" s="1"/>
  <c r="L96" i="1"/>
  <c r="L99" i="1"/>
  <c r="L111" i="1"/>
  <c r="L114" i="1"/>
  <c r="L67" i="1"/>
  <c r="F16" i="22" s="1"/>
  <c r="L83" i="1"/>
  <c r="L82" i="1" s="1"/>
  <c r="L503" i="1"/>
  <c r="F80" i="22" s="1"/>
  <c r="L46" i="1"/>
  <c r="L57" i="1"/>
  <c r="F14" i="22" s="1"/>
  <c r="L150" i="1"/>
  <c r="L143" i="1" s="1"/>
  <c r="F66" i="22" l="1"/>
  <c r="L431" i="1"/>
  <c r="L230" i="1"/>
  <c r="L5" i="1"/>
  <c r="L53" i="1"/>
  <c r="L117" i="1"/>
  <c r="F44" i="22"/>
  <c r="F13" i="22"/>
  <c r="F12" i="22" s="1"/>
  <c r="L492" i="1"/>
  <c r="F71" i="22"/>
  <c r="G71" i="22" s="1"/>
  <c r="H71" i="22" s="1"/>
  <c r="G70" i="22"/>
  <c r="L471" i="1"/>
  <c r="L393" i="1"/>
  <c r="L324" i="1"/>
  <c r="L162" i="1"/>
  <c r="L510" i="1"/>
  <c r="F82" i="22"/>
  <c r="L483" i="1"/>
  <c r="F77" i="22"/>
  <c r="F76" i="22" s="1"/>
  <c r="F34" i="22"/>
  <c r="E8" i="22"/>
  <c r="L4" i="1" l="1"/>
  <c r="F65" i="22"/>
  <c r="L470" i="1"/>
  <c r="L161" i="1"/>
  <c r="G35" i="22"/>
  <c r="H35" i="22" s="1"/>
  <c r="L2" i="1" l="1"/>
  <c r="E28" i="22"/>
  <c r="G6" i="21" l="1"/>
  <c r="F63" i="21" l="1"/>
  <c r="F100" i="21"/>
  <c r="F9" i="21"/>
  <c r="E31" i="22" l="1"/>
  <c r="E29" i="22"/>
  <c r="E25" i="22"/>
  <c r="E14" i="22"/>
  <c r="E10" i="22"/>
  <c r="E9" i="22"/>
  <c r="F99" i="21" l="1"/>
  <c r="F95" i="21"/>
  <c r="F92" i="21"/>
  <c r="F88" i="21"/>
  <c r="F16" i="21"/>
  <c r="F26" i="21"/>
  <c r="F33" i="21"/>
  <c r="F39" i="21"/>
  <c r="G78" i="21" l="1"/>
  <c r="F73" i="21"/>
  <c r="G73" i="21" s="1"/>
  <c r="G63" i="21"/>
  <c r="G54" i="21"/>
  <c r="G52" i="21"/>
  <c r="G51" i="21"/>
  <c r="G50" i="21"/>
  <c r="G49" i="21"/>
  <c r="G48" i="21"/>
  <c r="G47" i="21"/>
  <c r="F46" i="21"/>
  <c r="G46" i="21" s="1"/>
  <c r="E99" i="21"/>
  <c r="E95" i="21"/>
  <c r="E92" i="21"/>
  <c r="E88" i="21"/>
  <c r="E73" i="21"/>
  <c r="E63" i="21"/>
  <c r="E54" i="21"/>
  <c r="E46" i="21"/>
  <c r="E39" i="21"/>
  <c r="E33" i="21"/>
  <c r="E26" i="21"/>
  <c r="E16" i="21"/>
  <c r="E9" i="21"/>
  <c r="J98" i="19"/>
  <c r="J91" i="19"/>
  <c r="J36" i="19"/>
  <c r="J30" i="19"/>
  <c r="J5" i="19"/>
  <c r="K96" i="19"/>
  <c r="K95" i="19"/>
  <c r="K89" i="19"/>
  <c r="K88" i="19"/>
  <c r="K80" i="19"/>
  <c r="K81" i="19"/>
  <c r="K82" i="19"/>
  <c r="K83" i="19"/>
  <c r="K79" i="19"/>
  <c r="K75" i="19"/>
  <c r="K76" i="19"/>
  <c r="K74" i="19"/>
  <c r="K65" i="19"/>
  <c r="K66" i="19"/>
  <c r="K67" i="19"/>
  <c r="K68" i="19"/>
  <c r="K69" i="19"/>
  <c r="K70" i="19"/>
  <c r="K71" i="19"/>
  <c r="K64" i="19"/>
  <c r="K54" i="19"/>
  <c r="K55" i="19"/>
  <c r="K56" i="19"/>
  <c r="K57" i="19"/>
  <c r="K58" i="19"/>
  <c r="K59" i="19"/>
  <c r="K60" i="19"/>
  <c r="K61" i="19"/>
  <c r="K53" i="19"/>
  <c r="K45" i="19"/>
  <c r="K46" i="19"/>
  <c r="K47" i="19"/>
  <c r="K48" i="19"/>
  <c r="K49" i="19"/>
  <c r="K44" i="19"/>
  <c r="K38" i="19"/>
  <c r="K39" i="19"/>
  <c r="K37" i="19"/>
  <c r="K32" i="19"/>
  <c r="K33" i="19"/>
  <c r="K34" i="19"/>
  <c r="K31" i="19"/>
  <c r="K25" i="19"/>
  <c r="K26" i="19"/>
  <c r="K27" i="19"/>
  <c r="K28" i="19"/>
  <c r="K24" i="19"/>
  <c r="K14" i="19"/>
  <c r="K15" i="19"/>
  <c r="K16" i="19"/>
  <c r="K17" i="19"/>
  <c r="K18" i="19"/>
  <c r="K19" i="19"/>
  <c r="K20" i="19"/>
  <c r="K21" i="19"/>
  <c r="K13" i="19"/>
  <c r="K7" i="19"/>
  <c r="K8" i="19"/>
  <c r="K9" i="19"/>
  <c r="K10" i="19"/>
  <c r="K6" i="19"/>
  <c r="H6" i="19"/>
  <c r="H14" i="19"/>
  <c r="H24" i="19"/>
  <c r="G30" i="19"/>
  <c r="H31" i="19"/>
  <c r="H37" i="19"/>
  <c r="H95" i="19"/>
  <c r="H88" i="19"/>
  <c r="H64" i="19"/>
  <c r="G63" i="19"/>
  <c r="G87" i="19"/>
  <c r="E30" i="19"/>
  <c r="E36" i="19"/>
  <c r="E23" i="19"/>
  <c r="E12" i="19"/>
  <c r="E5" i="19"/>
  <c r="E98" i="19"/>
  <c r="E94" i="19"/>
  <c r="E91" i="19"/>
  <c r="E87" i="19"/>
  <c r="E78" i="19"/>
  <c r="E73" i="19"/>
  <c r="E63" i="19"/>
  <c r="E52" i="19"/>
  <c r="E43" i="19"/>
  <c r="E7" i="21" l="1"/>
  <c r="E44" i="21"/>
  <c r="E85" i="19"/>
  <c r="E3" i="19"/>
  <c r="E41" i="19"/>
  <c r="E86" i="21"/>
  <c r="F44" i="21"/>
  <c r="F86" i="21"/>
  <c r="E6" i="21" l="1"/>
  <c r="I12" i="19"/>
  <c r="E22" i="22"/>
  <c r="I23" i="19"/>
  <c r="J23" i="19" s="1"/>
  <c r="E26" i="22"/>
  <c r="E24" i="22"/>
  <c r="E23" i="22"/>
  <c r="I73" i="19"/>
  <c r="J73" i="19" s="1"/>
  <c r="I87" i="19"/>
  <c r="J87" i="19" s="1"/>
  <c r="I94" i="19"/>
  <c r="J94" i="19" s="1"/>
  <c r="I43" i="19"/>
  <c r="J43" i="19" s="1"/>
  <c r="I52" i="19"/>
  <c r="J52" i="19" s="1"/>
  <c r="I63" i="19"/>
  <c r="J63" i="19" s="1"/>
  <c r="I78" i="19"/>
  <c r="J78" i="19" s="1"/>
  <c r="E21" i="22" l="1"/>
  <c r="G43" i="22"/>
  <c r="H43" i="22" s="1"/>
  <c r="I3" i="19"/>
  <c r="J12" i="19"/>
  <c r="I85" i="19"/>
  <c r="I41" i="19"/>
  <c r="E30" i="22"/>
  <c r="E27" i="22" s="1"/>
  <c r="E20" i="22"/>
  <c r="E19" i="22"/>
  <c r="E18" i="22"/>
  <c r="E17" i="22"/>
  <c r="E16" i="22"/>
  <c r="E15" i="22"/>
  <c r="E13" i="22"/>
  <c r="G36" i="19"/>
  <c r="G23" i="19"/>
  <c r="G12" i="19"/>
  <c r="G5" i="19"/>
  <c r="G52" i="19"/>
  <c r="G43" i="19"/>
  <c r="G98" i="19"/>
  <c r="G94" i="19"/>
  <c r="G91" i="19"/>
  <c r="H96" i="19"/>
  <c r="H89" i="19"/>
  <c r="H80" i="19"/>
  <c r="H81" i="19"/>
  <c r="H83" i="19"/>
  <c r="H79" i="19"/>
  <c r="H75" i="19"/>
  <c r="H76" i="19"/>
  <c r="H74" i="19"/>
  <c r="H65" i="19"/>
  <c r="H66" i="19"/>
  <c r="H69" i="19"/>
  <c r="H70" i="19"/>
  <c r="H71" i="19"/>
  <c r="H54" i="19"/>
  <c r="H55" i="19"/>
  <c r="H56" i="19"/>
  <c r="H57" i="19"/>
  <c r="H58" i="19"/>
  <c r="H59" i="19"/>
  <c r="H60" i="19"/>
  <c r="H61" i="19"/>
  <c r="H53" i="19"/>
  <c r="H45" i="19"/>
  <c r="H46" i="19"/>
  <c r="H47" i="19"/>
  <c r="H48" i="19"/>
  <c r="H49" i="19"/>
  <c r="H44" i="19"/>
  <c r="H38" i="19"/>
  <c r="H39" i="19"/>
  <c r="H32" i="19"/>
  <c r="H33" i="19"/>
  <c r="H34" i="19"/>
  <c r="H25" i="19"/>
  <c r="H26" i="19"/>
  <c r="H27" i="19"/>
  <c r="H28" i="19"/>
  <c r="H15" i="19"/>
  <c r="H16" i="19"/>
  <c r="H17" i="19"/>
  <c r="H18" i="19"/>
  <c r="H19" i="19"/>
  <c r="H20" i="19"/>
  <c r="H21" i="19"/>
  <c r="H7" i="19"/>
  <c r="H8" i="19"/>
  <c r="H9" i="19"/>
  <c r="H10" i="19"/>
  <c r="N45" i="19"/>
  <c r="N46" i="19"/>
  <c r="N47" i="19"/>
  <c r="N48" i="19"/>
  <c r="N49" i="19"/>
  <c r="N44" i="19"/>
  <c r="E11" i="22" l="1"/>
  <c r="E6" i="22" s="1"/>
  <c r="F73" i="19"/>
  <c r="G73" i="19" s="1"/>
  <c r="F82" i="19"/>
  <c r="F68" i="19"/>
  <c r="H68" i="19" s="1"/>
  <c r="F67" i="19"/>
  <c r="H67" i="19" s="1"/>
  <c r="F78" i="19" l="1"/>
  <c r="G78" i="19" s="1"/>
  <c r="H82" i="19"/>
  <c r="G53" i="22" l="1"/>
  <c r="H53" i="22" s="1"/>
  <c r="M50" i="19" l="1"/>
  <c r="N50" i="19" s="1"/>
  <c r="G42" i="22"/>
  <c r="H42" i="22" s="1"/>
  <c r="F31" i="22"/>
  <c r="G31" i="22" s="1"/>
  <c r="H31" i="22" s="1"/>
  <c r="F29" i="22"/>
  <c r="G29" i="22" s="1"/>
  <c r="H29" i="22" s="1"/>
  <c r="F28" i="22"/>
  <c r="G20" i="22"/>
  <c r="H20" i="22" s="1"/>
  <c r="G19" i="22"/>
  <c r="H19" i="22" s="1"/>
  <c r="G17" i="22"/>
  <c r="H17" i="22" s="1"/>
  <c r="F10" i="22"/>
  <c r="G10" i="22" s="1"/>
  <c r="H10" i="22" s="1"/>
  <c r="F23" i="22" l="1"/>
  <c r="G23" i="22" s="1"/>
  <c r="H23" i="22" s="1"/>
  <c r="F26" i="22"/>
  <c r="G26" i="22" s="1"/>
  <c r="H26" i="22" s="1"/>
  <c r="G56" i="22"/>
  <c r="H56" i="22" s="1"/>
  <c r="G28" i="22"/>
  <c r="H28" i="22" s="1"/>
  <c r="G15" i="22"/>
  <c r="H15" i="22" s="1"/>
  <c r="G13" i="22"/>
  <c r="H13" i="22" s="1"/>
  <c r="F7" i="22"/>
  <c r="G58" i="22"/>
  <c r="H58" i="22" s="1"/>
  <c r="G55" i="22"/>
  <c r="H55" i="22" s="1"/>
  <c r="G14" i="22"/>
  <c r="H14" i="22" s="1"/>
  <c r="F25" i="22"/>
  <c r="G25" i="22" s="1"/>
  <c r="H25" i="22" s="1"/>
  <c r="G51" i="22"/>
  <c r="H51" i="22" s="1"/>
  <c r="G47" i="22"/>
  <c r="H47" i="22" s="1"/>
  <c r="G80" i="22"/>
  <c r="H80" i="22" s="1"/>
  <c r="G16" i="22"/>
  <c r="H16" i="22" s="1"/>
  <c r="F22" i="22"/>
  <c r="G22" i="22" s="1"/>
  <c r="H22" i="22" s="1"/>
  <c r="G41" i="22"/>
  <c r="H41" i="22" s="1"/>
  <c r="G63" i="22"/>
  <c r="H63" i="22" s="1"/>
  <c r="F11" i="22"/>
  <c r="G11" i="22" s="1"/>
  <c r="H11" i="22" s="1"/>
  <c r="G75" i="22"/>
  <c r="H75" i="22" s="1"/>
  <c r="F81" i="22" l="1"/>
  <c r="G82" i="22"/>
  <c r="H82" i="22" s="1"/>
  <c r="G79" i="22"/>
  <c r="H79" i="22" s="1"/>
  <c r="F78" i="22"/>
  <c r="G77" i="22"/>
  <c r="H77" i="22" s="1"/>
  <c r="G74" i="22"/>
  <c r="H74" i="22" s="1"/>
  <c r="F73" i="22"/>
  <c r="G7" i="22"/>
  <c r="H7" i="22" s="1"/>
  <c r="G60" i="22"/>
  <c r="H60" i="22" s="1"/>
  <c r="G38" i="22"/>
  <c r="H38" i="22" s="1"/>
  <c r="F72" i="22" l="1"/>
  <c r="H70" i="22"/>
  <c r="G69" i="22"/>
  <c r="H69" i="22" s="1"/>
  <c r="G68" i="22"/>
  <c r="H68" i="22" s="1"/>
  <c r="H67" i="22"/>
  <c r="E36" i="22" l="1"/>
  <c r="G62" i="22"/>
  <c r="H62" i="22" s="1"/>
  <c r="G65" i="22"/>
  <c r="H65" i="22" s="1"/>
  <c r="G66" i="22"/>
  <c r="H66" i="22" s="1"/>
  <c r="G64" i="22"/>
  <c r="H64" i="22" s="1"/>
  <c r="F61" i="22"/>
  <c r="G54" i="22"/>
  <c r="H54" i="22" s="1"/>
  <c r="G59" i="22"/>
  <c r="H59" i="22" s="1"/>
  <c r="G57" i="22"/>
  <c r="H57" i="22" s="1"/>
  <c r="E5" i="22" l="1"/>
  <c r="G61" i="22"/>
  <c r="H61" i="22" s="1"/>
  <c r="F52" i="22"/>
  <c r="G52" i="22" s="1"/>
  <c r="H52" i="22" s="1"/>
  <c r="G49" i="22"/>
  <c r="H49" i="22" s="1"/>
  <c r="G46" i="22"/>
  <c r="H46" i="22" s="1"/>
  <c r="G50" i="22" l="1"/>
  <c r="H50" i="22" s="1"/>
  <c r="G48" i="22"/>
  <c r="H48" i="22" s="1"/>
  <c r="G45" i="22" l="1"/>
  <c r="H45" i="22" s="1"/>
  <c r="F30" i="22"/>
  <c r="G39" i="22" l="1"/>
  <c r="H39" i="22" s="1"/>
  <c r="G34" i="22"/>
  <c r="H34" i="22" s="1"/>
  <c r="G30" i="22"/>
  <c r="H30" i="22" s="1"/>
  <c r="F27" i="22"/>
  <c r="G27" i="22" s="1"/>
  <c r="H27" i="22" s="1"/>
  <c r="G44" i="22"/>
  <c r="H44" i="22" s="1"/>
  <c r="G40" i="22"/>
  <c r="H40" i="22" s="1"/>
  <c r="F24" i="22"/>
  <c r="F37" i="22" l="1"/>
  <c r="G37" i="22" s="1"/>
  <c r="H37" i="22" s="1"/>
  <c r="G24" i="22"/>
  <c r="H24" i="22" s="1"/>
  <c r="F21" i="22"/>
  <c r="F36" i="22" l="1"/>
  <c r="G21" i="22"/>
  <c r="H21" i="22" s="1"/>
  <c r="G36" i="22" l="1"/>
  <c r="H36" i="22" s="1"/>
  <c r="F9" i="22"/>
  <c r="G9" i="22" s="1"/>
  <c r="H9" i="22" s="1"/>
  <c r="L97" i="18"/>
  <c r="L96" i="18"/>
  <c r="L95" i="18"/>
  <c r="L89" i="18"/>
  <c r="L88" i="18"/>
  <c r="L86" i="18"/>
  <c r="L85" i="18"/>
  <c r="L84" i="18"/>
  <c r="L83" i="18"/>
  <c r="L82" i="18"/>
  <c r="L81" i="18"/>
  <c r="L76" i="18"/>
  <c r="L73" i="18"/>
  <c r="L72" i="18"/>
  <c r="L70" i="18"/>
  <c r="L69" i="18"/>
  <c r="L67" i="18"/>
  <c r="L66" i="18"/>
  <c r="L65" i="18"/>
  <c r="L64" i="18"/>
  <c r="L63" i="18"/>
  <c r="L62" i="18"/>
  <c r="L54" i="18"/>
  <c r="L51" i="18"/>
  <c r="L49" i="18"/>
  <c r="L48" i="18"/>
  <c r="L46" i="18"/>
  <c r="L45" i="18"/>
  <c r="L44" i="18"/>
  <c r="L43" i="18"/>
  <c r="L40" i="18"/>
  <c r="L39" i="18"/>
  <c r="L34" i="18"/>
  <c r="L32" i="18"/>
  <c r="L30" i="18"/>
  <c r="L29" i="18"/>
  <c r="L28" i="18"/>
  <c r="L26" i="18"/>
  <c r="L24" i="18"/>
  <c r="L23" i="18"/>
  <c r="L20" i="18"/>
  <c r="L19" i="18"/>
  <c r="L17" i="18"/>
  <c r="L16" i="18"/>
  <c r="L14" i="18"/>
  <c r="L13" i="18"/>
  <c r="L12" i="18"/>
  <c r="L11" i="18"/>
  <c r="L9" i="18"/>
  <c r="L8" i="18"/>
  <c r="E2" i="18"/>
  <c r="L127" i="17"/>
  <c r="L126" i="17"/>
  <c r="L125" i="17"/>
  <c r="L124" i="17"/>
  <c r="L123" i="17"/>
  <c r="L122" i="17"/>
  <c r="L121" i="17"/>
  <c r="L120" i="17"/>
  <c r="L119" i="17"/>
  <c r="L118" i="17"/>
  <c r="L117" i="17"/>
  <c r="L116" i="17"/>
  <c r="L115" i="17"/>
  <c r="L114" i="17"/>
  <c r="L113" i="17"/>
  <c r="L112" i="17"/>
  <c r="L111" i="17"/>
  <c r="L110" i="17"/>
  <c r="L109" i="17"/>
  <c r="L108" i="17"/>
  <c r="L106" i="17"/>
  <c r="L105" i="17"/>
  <c r="L104" i="17"/>
  <c r="L103" i="17"/>
  <c r="L101" i="17"/>
  <c r="L100" i="17"/>
  <c r="L99" i="17"/>
  <c r="L97" i="17"/>
  <c r="L96" i="17"/>
  <c r="L95" i="17"/>
  <c r="L94" i="17"/>
  <c r="L93" i="17"/>
  <c r="L91" i="17"/>
  <c r="L90" i="17"/>
  <c r="L89" i="17"/>
  <c r="L88" i="17"/>
  <c r="L87" i="17"/>
  <c r="L86" i="17"/>
  <c r="L85" i="17"/>
  <c r="L84" i="17"/>
  <c r="L82" i="17"/>
  <c r="L81" i="17"/>
  <c r="L80" i="17"/>
  <c r="L79" i="17"/>
  <c r="L78" i="17"/>
  <c r="L77" i="17"/>
  <c r="L76" i="17"/>
  <c r="L75" i="17"/>
  <c r="L74" i="17"/>
  <c r="L73" i="17"/>
  <c r="L72" i="17"/>
  <c r="L71" i="17"/>
  <c r="L70" i="17"/>
  <c r="L69" i="17"/>
  <c r="L68" i="17"/>
  <c r="L66" i="17"/>
  <c r="L65" i="17"/>
  <c r="L63" i="17"/>
  <c r="L62" i="17"/>
  <c r="L60" i="17"/>
  <c r="L59" i="17"/>
  <c r="L58" i="17"/>
  <c r="L57" i="17"/>
  <c r="L53" i="17"/>
  <c r="L52" i="17"/>
  <c r="L51" i="17"/>
  <c r="L49" i="17"/>
  <c r="L48" i="17"/>
  <c r="L47" i="17"/>
  <c r="L43" i="17"/>
  <c r="L42" i="17"/>
  <c r="L41" i="17"/>
  <c r="L39" i="17"/>
  <c r="L38" i="17"/>
  <c r="L37" i="17"/>
  <c r="L36" i="17"/>
  <c r="L35" i="17"/>
  <c r="L34" i="17"/>
  <c r="L33" i="17"/>
  <c r="L32" i="17"/>
  <c r="L31" i="17"/>
  <c r="L30" i="17"/>
  <c r="L27" i="17"/>
  <c r="L26" i="17"/>
  <c r="L25" i="17"/>
  <c r="L24" i="17"/>
  <c r="L23" i="17"/>
  <c r="L21" i="17"/>
  <c r="L17" i="17"/>
  <c r="L16" i="17"/>
  <c r="L15" i="17"/>
  <c r="L13" i="17"/>
  <c r="L12" i="17"/>
  <c r="L11" i="17"/>
  <c r="L10" i="17"/>
  <c r="L8" i="17"/>
  <c r="E4" i="17"/>
  <c r="L229" i="16"/>
  <c r="L228" i="16"/>
  <c r="L224" i="16"/>
  <c r="L223" i="16"/>
  <c r="L219" i="16"/>
  <c r="L218" i="16"/>
  <c r="L217" i="16"/>
  <c r="L216" i="16"/>
  <c r="L215" i="16"/>
  <c r="L214" i="16"/>
  <c r="L213" i="16"/>
  <c r="L212" i="16"/>
  <c r="L211" i="16"/>
  <c r="L210" i="16"/>
  <c r="L209" i="16"/>
  <c r="L205" i="16"/>
  <c r="L204" i="16"/>
  <c r="L197" i="16"/>
  <c r="L196" i="16"/>
  <c r="L191" i="16"/>
  <c r="L190" i="16"/>
  <c r="L186" i="16"/>
  <c r="L185" i="16"/>
  <c r="L184" i="16"/>
  <c r="L183" i="16"/>
  <c r="L182" i="16"/>
  <c r="L181" i="16"/>
  <c r="L180" i="16"/>
  <c r="L175" i="16"/>
  <c r="L168" i="16"/>
  <c r="L167" i="16"/>
  <c r="L166" i="16"/>
  <c r="L162" i="16"/>
  <c r="L161" i="16"/>
  <c r="L157" i="16"/>
  <c r="L156" i="16"/>
  <c r="L155" i="16"/>
  <c r="L154" i="16"/>
  <c r="L153" i="16"/>
  <c r="L148" i="16"/>
  <c r="L141" i="16"/>
  <c r="L140" i="16"/>
  <c r="L139" i="16"/>
  <c r="L135" i="16"/>
  <c r="L134" i="16"/>
  <c r="L130" i="16"/>
  <c r="L129" i="16"/>
  <c r="L128" i="16"/>
  <c r="L127" i="16"/>
  <c r="L126" i="16"/>
  <c r="L125" i="16"/>
  <c r="L120" i="16"/>
  <c r="L108" i="16"/>
  <c r="L107" i="16"/>
  <c r="L102" i="16"/>
  <c r="L101" i="16"/>
  <c r="L97" i="16"/>
  <c r="L96" i="16"/>
  <c r="L90" i="16"/>
  <c r="L84" i="16"/>
  <c r="L83" i="16"/>
  <c r="L82" i="16"/>
  <c r="L78" i="16"/>
  <c r="L77" i="16"/>
  <c r="L73" i="16"/>
  <c r="L72" i="16"/>
  <c r="L71" i="16"/>
  <c r="L70" i="16"/>
  <c r="L69" i="16"/>
  <c r="L68" i="16"/>
  <c r="L63" i="16"/>
  <c r="L44" i="16"/>
  <c r="L43" i="16"/>
  <c r="L38" i="16"/>
  <c r="L37" i="16"/>
  <c r="L29" i="16"/>
  <c r="L28" i="16"/>
  <c r="L23" i="16"/>
  <c r="L22" i="16"/>
  <c r="L17" i="16"/>
  <c r="L16" i="16"/>
  <c r="L15" i="16"/>
  <c r="L14" i="16"/>
  <c r="L10" i="16"/>
  <c r="L9" i="16"/>
  <c r="E2" i="16"/>
  <c r="L202" i="14"/>
  <c r="L200" i="14"/>
  <c r="L198" i="14"/>
  <c r="L194" i="14"/>
  <c r="L192" i="14"/>
  <c r="L190" i="14"/>
  <c r="L188" i="14"/>
  <c r="L186" i="14"/>
  <c r="L183" i="14"/>
  <c r="L182" i="14"/>
  <c r="L180" i="14"/>
  <c r="L178" i="14"/>
  <c r="L176" i="14"/>
  <c r="L174" i="14"/>
  <c r="L172" i="14"/>
  <c r="L170" i="14"/>
  <c r="L166" i="14"/>
  <c r="L158" i="14"/>
  <c r="L157" i="14"/>
  <c r="L156" i="14"/>
  <c r="L152" i="14"/>
  <c r="L151" i="14"/>
  <c r="L150" i="14"/>
  <c r="L149" i="14"/>
  <c r="L147" i="14"/>
  <c r="L145" i="14"/>
  <c r="L143" i="14"/>
  <c r="L141" i="14"/>
  <c r="L139" i="14"/>
  <c r="L137" i="14"/>
  <c r="L135" i="14"/>
  <c r="L133" i="14"/>
  <c r="L131" i="14"/>
  <c r="L130" i="14"/>
  <c r="L126" i="14"/>
  <c r="L120" i="14"/>
  <c r="L118" i="14"/>
  <c r="L114" i="14"/>
  <c r="L110" i="14"/>
  <c r="L109" i="14"/>
  <c r="L108" i="14"/>
  <c r="L107" i="14"/>
  <c r="L103" i="14"/>
  <c r="L98" i="14"/>
  <c r="L97" i="14"/>
  <c r="L96" i="14"/>
  <c r="L92" i="14"/>
  <c r="L88" i="14"/>
  <c r="L86" i="14"/>
  <c r="L85" i="14"/>
  <c r="L81" i="14"/>
  <c r="L76" i="14"/>
  <c r="L72" i="14"/>
  <c r="L68" i="14"/>
  <c r="L67" i="14"/>
  <c r="L66" i="14"/>
  <c r="L65" i="14"/>
  <c r="L60" i="14"/>
  <c r="L54" i="14"/>
  <c r="L50" i="14"/>
  <c r="L46" i="14"/>
  <c r="L44" i="14"/>
  <c r="L42" i="14"/>
  <c r="L39" i="14"/>
  <c r="L38" i="14"/>
  <c r="L35" i="14"/>
  <c r="L23" i="14"/>
  <c r="L19" i="14"/>
  <c r="L18" i="14"/>
  <c r="L17" i="14"/>
  <c r="L16" i="14"/>
  <c r="L15" i="14"/>
  <c r="L14" i="14"/>
  <c r="L10" i="14"/>
  <c r="E4" i="14"/>
  <c r="E172" i="13"/>
  <c r="E167" i="13"/>
  <c r="E156" i="13"/>
  <c r="E151" i="13"/>
  <c r="E138" i="13"/>
  <c r="E126" i="13"/>
  <c r="E121" i="13"/>
  <c r="E105" i="13"/>
  <c r="E92" i="13"/>
  <c r="E87" i="13"/>
  <c r="E76" i="13"/>
  <c r="E59" i="13"/>
  <c r="E53" i="13"/>
  <c r="E44" i="13"/>
  <c r="E26" i="13"/>
  <c r="E20" i="13"/>
  <c r="E8" i="13"/>
  <c r="G18" i="22" l="1"/>
  <c r="H18" i="22" s="1"/>
  <c r="G12" i="22"/>
  <c r="H12" i="22" s="1"/>
  <c r="F8" i="22"/>
  <c r="E4" i="13"/>
  <c r="E70" i="13"/>
  <c r="E132" i="13"/>
  <c r="E38" i="13"/>
  <c r="E99" i="13"/>
  <c r="E161" i="13"/>
  <c r="G8" i="22" l="1"/>
  <c r="H8" i="22" s="1"/>
  <c r="F6" i="22"/>
  <c r="G6" i="22" l="1"/>
  <c r="H6" i="22" s="1"/>
  <c r="F7" i="21"/>
  <c r="F6" i="21" s="1"/>
  <c r="E2" i="1" l="1"/>
  <c r="L514" i="1" s="1"/>
  <c r="L515" i="1" l="1"/>
  <c r="F33" i="22"/>
  <c r="G33" i="22" s="1"/>
  <c r="H33" i="22" s="1"/>
  <c r="F32" i="22" l="1"/>
  <c r="G32" i="22" l="1"/>
  <c r="H32" i="22" s="1"/>
  <c r="F5" i="22"/>
  <c r="G5" i="22" l="1"/>
  <c r="H5" i="22" s="1"/>
  <c r="F84" i="22"/>
  <c r="G78" i="22"/>
  <c r="H78" i="22" s="1"/>
  <c r="G73" i="22"/>
  <c r="H73" i="22" s="1"/>
  <c r="G81" i="22"/>
  <c r="H81" i="22" s="1"/>
  <c r="G76" i="22"/>
  <c r="H76" i="22" s="1"/>
  <c r="E72" i="22"/>
  <c r="G72" i="22" s="1"/>
  <c r="H72" i="22" s="1"/>
  <c r="E84" i="22" l="1"/>
  <c r="G84" i="22" s="1"/>
  <c r="H84" i="22" s="1"/>
</calcChain>
</file>

<file path=xl/sharedStrings.xml><?xml version="1.0" encoding="utf-8"?>
<sst xmlns="http://schemas.openxmlformats.org/spreadsheetml/2006/main" count="5948" uniqueCount="1989">
  <si>
    <t>Ada</t>
  </si>
  <si>
    <t>Telah mendapat sijil MS ISO 9001:2008</t>
  </si>
  <si>
    <t>Pengiktirafan</t>
  </si>
  <si>
    <t>e.</t>
  </si>
  <si>
    <t>f.</t>
  </si>
  <si>
    <t>Apakah prestasi perbelanjaan Bajet Mengurus ?</t>
  </si>
  <si>
    <t>Kriteria</t>
  </si>
  <si>
    <t>Sub-Kriteria</t>
  </si>
  <si>
    <t>Wajaran</t>
  </si>
  <si>
    <t>Skor</t>
  </si>
  <si>
    <t>Markah</t>
  </si>
  <si>
    <t>Penerangan</t>
  </si>
  <si>
    <t>Kurang Memuaskan</t>
  </si>
  <si>
    <t>Memuaskan</t>
  </si>
  <si>
    <t>Baik</t>
  </si>
  <si>
    <t>Cemerlang</t>
  </si>
  <si>
    <t>A</t>
  </si>
  <si>
    <t>a.</t>
  </si>
  <si>
    <t>Tiada</t>
  </si>
  <si>
    <t>b.</t>
  </si>
  <si>
    <t>c.</t>
  </si>
  <si>
    <t>d.</t>
  </si>
  <si>
    <t>Kepuasan Pekerja</t>
  </si>
  <si>
    <t>Kajian Kepuasan Pekerja agensi perlu dilaksanakan melalui kajian soal selidik</t>
  </si>
  <si>
    <t>Pegawai Lain</t>
  </si>
  <si>
    <t>1 laporan</t>
  </si>
  <si>
    <t>2 laporan</t>
  </si>
  <si>
    <t>3 laporan</t>
  </si>
  <si>
    <t>4 laporan</t>
  </si>
  <si>
    <t>Adakah mekanisme Pengurusan Aset diwujudkan?</t>
  </si>
  <si>
    <t>Tidak</t>
  </si>
  <si>
    <t>Ya</t>
  </si>
  <si>
    <t>1 bulan &lt;x ≤2 bulan</t>
  </si>
  <si>
    <t>≤ 1 bulan</t>
  </si>
  <si>
    <t>Tiada pemeriksaan mengejut</t>
  </si>
  <si>
    <t>Berapakah peratus perbelanjaan bagi perolehan berbanding dengan  peruntukan yang diluluskan?</t>
  </si>
  <si>
    <t>Apakah tahap liputan kajian analisis prestasi pembekal?</t>
  </si>
  <si>
    <t>Apakah tahap pemeriksaan terhadap aset yang telah diterima sebelum tamat tempoh jaminan?</t>
  </si>
  <si>
    <t>Tidak Memuaskan</t>
  </si>
  <si>
    <t>60% &lt; x ≤ 70%</t>
  </si>
  <si>
    <t>70% &lt; x ≤ 80%</t>
  </si>
  <si>
    <t>B</t>
  </si>
  <si>
    <t>C</t>
  </si>
  <si>
    <t xml:space="preserve"> x &gt; 95% </t>
  </si>
  <si>
    <t>80% &lt; x ≤ 95%</t>
  </si>
  <si>
    <t xml:space="preserve"> x ≤ 60%</t>
  </si>
  <si>
    <t>Adakah MPK sentiasa dikemas kini?</t>
  </si>
  <si>
    <t>Adakah FM sentiasa dikemas kini?</t>
  </si>
  <si>
    <t>Tindakan pemantapan dokumen Manual Prosedur Kerja (MPK) dan Fail Meja (FM)</t>
  </si>
  <si>
    <t>Tiada mesyuarat</t>
  </si>
  <si>
    <t>1 mesyuarat</t>
  </si>
  <si>
    <t>2 mesyuarat</t>
  </si>
  <si>
    <t>3 mesyuarat</t>
  </si>
  <si>
    <t>4 mesyuarat</t>
  </si>
  <si>
    <t>Adakah agensi menerima sebarang pengiktirafan bukan berbentuk pertandingan?</t>
  </si>
  <si>
    <t>Berapakah peratus pekerja yang berpuas hati berdasarkan hasil kajian?</t>
  </si>
  <si>
    <t>Skala Pemarkahan</t>
  </si>
  <si>
    <t>Berapakah bilangan mesyuarat JPKA diadakan?</t>
  </si>
  <si>
    <t>&gt; 2 bulan</t>
  </si>
  <si>
    <t>Berapakah peratus penyelesaian teguran audit?</t>
  </si>
  <si>
    <t xml:space="preserve"> </t>
  </si>
  <si>
    <t>80% ≤ x &lt; 90%</t>
  </si>
  <si>
    <t>Apakah tahap liputan kajian pasaran yang dijalankan bagi menentukan harga yang ditawarkan adalah munasabah?</t>
  </si>
  <si>
    <t>Berapakah peratus pembayaran bil bagi perbelanjaan mengurus dan pembangunan yang telah dibuat dalam tempoh 7 hari?</t>
  </si>
  <si>
    <t xml:space="preserve"> x ≥ 90% </t>
  </si>
  <si>
    <t>Telah diaudit oleh (audit luar) badan pensijilan tetapi masih belum mendapat pensijilan</t>
  </si>
  <si>
    <t xml:space="preserve"> x ≥ 95% </t>
  </si>
  <si>
    <t>80% ≤ x &lt; 95%</t>
  </si>
  <si>
    <t>70% ≤ x &lt; 80%</t>
  </si>
  <si>
    <t>60% ≤ x &lt; 70%</t>
  </si>
  <si>
    <t xml:space="preserve"> x &lt; 60%</t>
  </si>
  <si>
    <t xml:space="preserve">Pegawai awam haruslah  mempunyai komitmen, kesedaran inovasi dan bersedia menerima perubahan bagi membentuk budaya kerja cemerlang dalam organisasi. 
</t>
  </si>
  <si>
    <t>Program inovasi</t>
  </si>
  <si>
    <t>MS ISO 9001:2008</t>
  </si>
  <si>
    <t xml:space="preserve">Apakah status pelaksanaan MS ISO 9001:2008?
</t>
  </si>
  <si>
    <t>Dalam pelaksanaan (penubuhan struktur mekanisme pelaksanaan)</t>
  </si>
  <si>
    <t>Dalam pelaksanaan (dokumentasi)</t>
  </si>
  <si>
    <t>Dalam pelaksanaan (audit dalam)</t>
  </si>
  <si>
    <t>Pengemaskinian dirancang dan belum dilaksanakan</t>
  </si>
  <si>
    <t>Pengemaskinian telah selesai tetapi belum diluluskan oleh Ketua Jabatan</t>
  </si>
  <si>
    <t>Berapakah peratus liputan Kajian Kepuasan Pekerja yang dilaksanakan?</t>
  </si>
  <si>
    <t>40% ≤ x &lt; 50%</t>
  </si>
  <si>
    <t>30% ≤ x &lt; 40%</t>
  </si>
  <si>
    <t xml:space="preserve">Adakah laporan suku tahun JPKA meliputi perkara-perkara yang ditetapkan?
  </t>
  </si>
  <si>
    <t>Adakah mesyuarat JPKA dipengerusikan oleh Ketua Jabatan/Timbalan Ketua Jabatan atau pegawai lain?</t>
  </si>
  <si>
    <t>Adakah maklum balas kepada teguran audit diberikan dalam tempoh yang ditetapkan?</t>
  </si>
  <si>
    <t>1 kali setahun</t>
  </si>
  <si>
    <t xml:space="preserve">Adakah inisiatif-inisiatif memantapkan amalan belanja secara berhemat dilaksanakan? </t>
  </si>
  <si>
    <t>Pengemaskinian sedang dilaksanakan</t>
  </si>
  <si>
    <t xml:space="preserve">Ada perancangan </t>
  </si>
  <si>
    <t xml:space="preserve">Merancang dan melaksana </t>
  </si>
  <si>
    <t>Merancang, melaksana dan memantau</t>
  </si>
  <si>
    <t>Merancang, melaksana dan memantau secara sistematik</t>
  </si>
  <si>
    <t xml:space="preserve">Merancang, melaksana dan melapor </t>
  </si>
  <si>
    <t xml:space="preserve">Merancang, melaksana, melapor &amp; ada tindakan susulan </t>
  </si>
  <si>
    <t>Adakah agensi melaksanakan program Kumpulan Inovatif dan Kreatif (KIK)?</t>
  </si>
  <si>
    <t>Berapakah amalan baik organisasi yang dicontohi oleh organisasi lain?</t>
  </si>
  <si>
    <t xml:space="preserve">Pengemaskinian telah selesai dan diluluskan oleh Ketua Jabatan </t>
  </si>
  <si>
    <t>Adakah penilaian keberkesanan terhadap program-program pembudayaan ilmu dilaksanakan?</t>
  </si>
  <si>
    <t>Keputusan pengurusan bermaksud perkara-perkara yang telah diputuskan oleh pihak pengurusan, tindakan-tindakan yang perlu diambil dan pihak-pihak yang bertanggungjawab untuk melaksanakannya.</t>
  </si>
  <si>
    <t>Satu daripada tiga elemen</t>
  </si>
  <si>
    <t>Dua daripada tiga elemen</t>
  </si>
  <si>
    <t xml:space="preserve">Semua 
tiga elemen
</t>
  </si>
  <si>
    <t>Satu daripada empat elemen</t>
  </si>
  <si>
    <t>Dua daripada empat elemen</t>
  </si>
  <si>
    <t>Satu daripada tiga perkara</t>
  </si>
  <si>
    <t>Dua daripada tiga perkara</t>
  </si>
  <si>
    <t>&gt; tiga daripada empat elemen</t>
  </si>
  <si>
    <t xml:space="preserve">Semua 
tiga perkara.
</t>
  </si>
  <si>
    <t>x &lt; 60%</t>
  </si>
  <si>
    <t>Komponen/    Sub Komponen</t>
  </si>
  <si>
    <t>A1.3 Hubungan Harmoni Majikan dan Anggota Organisasi</t>
  </si>
  <si>
    <t>A PENGURUSAN</t>
  </si>
  <si>
    <t>A1.4 Organisasi Pembelajaran</t>
  </si>
  <si>
    <t>A2 Pengurusan Kewangan</t>
  </si>
  <si>
    <t xml:space="preserve">Organisasi Pembelajaran adalah organisasi yang:
i. Mempunyai suasana di mana angota-angotanya secara individu terdorong untuk belajar dan mengembangkan potensi penuh mereka; 
ii. Menjadikan strategi pengembangan sumber manusia sebagai kepentingan utama organisasi; dan
iii. Berada dalam proses transformasi organisasi secara berterusan.
</t>
  </si>
  <si>
    <t>M</t>
  </si>
  <si>
    <t>Ketua Jabatan/ Timbalan Ketua Jabatan</t>
  </si>
  <si>
    <t xml:space="preserve">Hubungan harmoni di antara pengurusan atasan dan warga organisasi dapat menjamin organisasi bergerak dengan sempurna, tersusun dan berkesan serta memberi impak kepada peningkatan produktiviti dan hasil organisasi.
</t>
  </si>
  <si>
    <t>Penemuan Panel Penilai</t>
  </si>
  <si>
    <t>≥ 2 kali setahun mengikut tempoh ditetapkan</t>
  </si>
  <si>
    <t>B4. HASIL</t>
  </si>
  <si>
    <t>B1.1 PERMOHONAN PEMBERIMILIKAN (SEK 76 KTN)</t>
  </si>
  <si>
    <t>AKAUNTABILITY (KUASA)</t>
  </si>
  <si>
    <t>Adakah perwakilan kuasa diberi kepada pegawai yang  memberi kelulusan permohonan.</t>
  </si>
  <si>
    <t>TRANSPARENCY (PROSEDUR)</t>
  </si>
  <si>
    <t>Adakah Permohonan yang  dikemukakan lengkap?</t>
  </si>
  <si>
    <t>Adakah permohonan didaftarkan dalam RA?</t>
  </si>
  <si>
    <t>Adakah Charting atas litho sheet dibuat?</t>
  </si>
  <si>
    <t>Adakah laporan tanah disediakan?</t>
  </si>
  <si>
    <t>semak Laporan tanah</t>
  </si>
  <si>
    <t>Adakah ulasan daripada agensi/jabatan teknikal (jika perlu)  dikemukakan?</t>
  </si>
  <si>
    <t>Adakah kertas pertimbangan disediakan?</t>
  </si>
  <si>
    <t>Adakah permohonan mendapat kelulusan PBN/Perwakilan kuasa yang sah</t>
  </si>
  <si>
    <t xml:space="preserve">Adakah pengiraan premium dan pengeluaran  Notis 5A dibuat? </t>
  </si>
  <si>
    <t>QUALITY( DOKUMEN)</t>
  </si>
  <si>
    <t>Adakah fail permohonan  dikemaskini, direkod dan dalam keadaan baik?</t>
  </si>
  <si>
    <t>Adakah fail disimpan dengan teratur dan mudah dicari?</t>
  </si>
  <si>
    <t>D</t>
  </si>
  <si>
    <t>CERTAINTY (KEPUASAN PELANGGAN)</t>
  </si>
  <si>
    <t>Summary Rejection – 1 bulan</t>
  </si>
  <si>
    <t>Permohonan Berkelompok   Terancang -18 bulan</t>
  </si>
  <si>
    <t>Permohonan Berkelompok Bebas – 9 bulan</t>
  </si>
  <si>
    <t>Permohonan Individu – 12 bulan</t>
  </si>
  <si>
    <t>Permohonan Institusi Kerajaan – 2 bulan</t>
  </si>
  <si>
    <t>Permohonan Institusi Perniagaan – 6 bulan</t>
  </si>
  <si>
    <t>Permohonan yang telah ada kelulusan dasar – 3 bulan</t>
  </si>
  <si>
    <t>B1.2</t>
  </si>
  <si>
    <t xml:space="preserve"> PERMOHONAN LESEN MENDUDUKI SEMENTARA ((SEK 67 KTN)</t>
  </si>
  <si>
    <t>Semak softcopy / hardcopy litho sheet</t>
  </si>
  <si>
    <t>Adakah laporan tanah disediakan/</t>
  </si>
  <si>
    <t>semak  Laporan tanah</t>
  </si>
  <si>
    <t>Adakah Ulasan daripada agensi/jabatan teknikal (jika perlu) diperolehi?</t>
  </si>
  <si>
    <t>Adakah  kertas pertimbangan disediakan?</t>
  </si>
  <si>
    <t>semak Kertas-kertas Pertimbangan</t>
  </si>
  <si>
    <t>Permohonan baru:</t>
  </si>
  <si>
    <t>1 bulan ( untuk jangka masa pendek)</t>
  </si>
  <si>
    <t xml:space="preserve">6 bulan (untuk jangka masa panjang)- Kelulusan PBN </t>
  </si>
  <si>
    <t>3 bulan (untuk jangka masa panjang) – Kelulusan PTD</t>
  </si>
  <si>
    <t>1 hari ( untuk mengeluarkan Borang 4A selepas menerima bayaran)</t>
  </si>
  <si>
    <t>Memperbaharui Permohonan:</t>
  </si>
  <si>
    <t>Membaharui tahunan – 1 hari</t>
  </si>
  <si>
    <t>B1.3</t>
  </si>
  <si>
    <t>PERMOHONAN PERMIT BAHAN BATUAN / PASIR (SEK 69 DAN 72 KTN)</t>
  </si>
  <si>
    <t>Adakah laporan Pelan disediakan?</t>
  </si>
  <si>
    <t>Semak Laporan juruteris</t>
  </si>
  <si>
    <t>Adakah  laporan tanah disediakan</t>
  </si>
  <si>
    <t>semak Kebenaran tuan tanah / jabatan berkaitan</t>
  </si>
  <si>
    <t>Adakah ulasan daripada agensi/jabatan teknikal (jika perlu) diperolehi ?</t>
  </si>
  <si>
    <t>semak Kertas pertimbangan</t>
  </si>
  <si>
    <t>Permohonan baru – 6 bulan</t>
  </si>
  <si>
    <t>Membaharui tahunan- 1 bulan</t>
  </si>
  <si>
    <t>Membaharui bulanan – 3 hari</t>
  </si>
  <si>
    <t>Permohonan one-off – 14 hari</t>
  </si>
  <si>
    <t>B1.4</t>
  </si>
  <si>
    <t>PERMOHONAN PERIZABAN (SEK 62 KTN)</t>
  </si>
  <si>
    <t>Adakah Daftar Rekod Permohonan dikemaskini?</t>
  </si>
  <si>
    <t>semak Buku Rekod Permohonan Perizapan</t>
  </si>
  <si>
    <t>semak Charting atas litho sheet</t>
  </si>
  <si>
    <t>Adakah  laporan tanah disediakan?</t>
  </si>
  <si>
    <t>Adakah ulasan daripada agensi/jabatan teknikal (jika perlu) diperolehi?</t>
  </si>
  <si>
    <t>Adakah  Settlement Index dikemaskinikan?</t>
  </si>
  <si>
    <t>Maklum kepada pemohon</t>
  </si>
  <si>
    <t>Adakah  PU disediakan?</t>
  </si>
  <si>
    <t>Adakah  Pelan Warta diterima?</t>
  </si>
  <si>
    <t>Adakah Pewartaan dibuat?</t>
  </si>
  <si>
    <t>Adakah  Charting dengan nombor warta dan nombor lot dilakukan?</t>
  </si>
  <si>
    <t>Proses Permohonan Perizapan  - 12 bulan</t>
  </si>
  <si>
    <t>B1.5</t>
  </si>
  <si>
    <t>PAJAKAN TANAH RIZAB (SEK 63 KTN)</t>
  </si>
  <si>
    <t>Buku Rekod Permohonan Perizapan</t>
  </si>
  <si>
    <t>litho sheet ditanda</t>
  </si>
  <si>
    <t>Penyediaan laporan tanah</t>
  </si>
  <si>
    <t xml:space="preserve"> Laporan tanah disediakan</t>
  </si>
  <si>
    <t>Penyediaan kertas pertimbangan</t>
  </si>
  <si>
    <t>Kertas-kertas Pertimbangan</t>
  </si>
  <si>
    <t>Kelulusan PBN/Perwakilan kuasa yang sah</t>
  </si>
  <si>
    <t>Kelulusan PBN/Perwakilan Kuasa yang sah</t>
  </si>
  <si>
    <t>B1.6</t>
  </si>
  <si>
    <t>B2. PENDAFTARAN</t>
  </si>
  <si>
    <t>B2.1</t>
  </si>
  <si>
    <t>PENDAFTARAN HAKMILIK TANAH (QT) DI PEJABAT TANAH</t>
  </si>
  <si>
    <t>Resit-resit bayaran</t>
  </si>
  <si>
    <t>Pelan Kelulusan</t>
  </si>
  <si>
    <t>Kertas kelulusan MMK</t>
  </si>
  <si>
    <t>Borang 5F</t>
  </si>
  <si>
    <t>B2.2</t>
  </si>
  <si>
    <t>PENDAFTARAN  HAKMILIK TANAH (QT)DI PEJABAT PENDAFTARAN</t>
  </si>
  <si>
    <t>B2.3</t>
  </si>
  <si>
    <t>PERMOHONAN PENUKARAN HAKMILIK SEMENTARA (QT) KEPADA HAKMILIK TETAP (FT)</t>
  </si>
  <si>
    <t>Laporan bulanan QT-FT</t>
  </si>
  <si>
    <t xml:space="preserve">DHDK </t>
  </si>
  <si>
    <t>B2.4</t>
  </si>
  <si>
    <t>PENDAFTARAN URUSNIAGA / BUKAN URUSNIAGA</t>
  </si>
  <si>
    <t>Penerimaan perserahan &amp; semakan dokumen</t>
  </si>
  <si>
    <t>Kemasukan dalam sistem</t>
  </si>
  <si>
    <t>Pengesahan verifikasi</t>
  </si>
  <si>
    <t>Kelulusan Pentadbir / Pendaftar</t>
  </si>
  <si>
    <t>B2.5</t>
  </si>
  <si>
    <t>LELONGAN AWAM</t>
  </si>
  <si>
    <t>Semak borang perintah jual (Borang 16H)</t>
  </si>
  <si>
    <t xml:space="preserve"> Borang 16H</t>
  </si>
  <si>
    <t>Penghantaran notis yang sempurna kepada pihak yang berkepentingan</t>
  </si>
  <si>
    <t>Prosedur pembatalan/penangguhan tarikh lelongan (jika berkaitan) (Borang 16O)</t>
  </si>
  <si>
    <t>Borang 16O</t>
  </si>
  <si>
    <t>B2.6</t>
  </si>
  <si>
    <t xml:space="preserve">PERMOHONAN DAN PENDAFTARAN PERINTAH PUSAKA KECIL DI PEJABAT TANAH </t>
  </si>
  <si>
    <t>Semakan dokumen</t>
  </si>
  <si>
    <t>Borang E, Borang F, Borang HH atau Borang T</t>
  </si>
  <si>
    <t>Kemasukan dalam buku rekod permohonan</t>
  </si>
  <si>
    <t>Pendaftaran perintah</t>
  </si>
  <si>
    <t>Rekod penerimaan permohonan</t>
  </si>
  <si>
    <t>B2.7</t>
  </si>
  <si>
    <t>PENGURUSAN BILIK KEBAL</t>
  </si>
  <si>
    <t>Adakah lantikan Pegawai Pengawal Bilik kebal dibuat?</t>
  </si>
  <si>
    <t>Pegawai pengawal bilik kebal</t>
  </si>
  <si>
    <t xml:space="preserve"> Senarai pegawai-pegawai yang dibenarkan masuk dalam bilik kebal</t>
  </si>
  <si>
    <t>Pegawai yang membuka bilik kebal waktu pagi dan yg mengunci sebelah petang</t>
  </si>
  <si>
    <t>Pentadbir Tanah menyemak senarai daftar keluar/masuk</t>
  </si>
  <si>
    <t>Hanya dokumen-dokumenhakmilik, Surat cara, R.O.H, perintah-perintah yang sepatutnya disimpan di bilik kebal.</t>
  </si>
  <si>
    <t>Terdapat alat pemadam api yang masih sah tarikh luput di dalam bilik kebal pada kadar yang ditetapkan</t>
  </si>
  <si>
    <t>Ada tanda amaran “Tiada orang awam dibenarkan berada di sini (atau seumpamanya)”</t>
  </si>
  <si>
    <t>Suhu bilik kebal adalah dalam kadar dalam kadar yang ditetapkan</t>
  </si>
  <si>
    <t>Pencahayaan pada kadar dalam kadar yang ditetapkan</t>
  </si>
  <si>
    <t>Semua suratcara dan instrumen dijilid kecuali dokumen bulan semasa</t>
  </si>
  <si>
    <t>Ada rekod keluar/masuk dokumen</t>
  </si>
  <si>
    <t>Sistem penghawa dingin berfungsi 24 jam</t>
  </si>
  <si>
    <t>Dinding, bumbung dan pintu kalis api.</t>
  </si>
  <si>
    <t>Pemasangan CCTV</t>
  </si>
  <si>
    <t>Surat pelantikan pegawai keselamatan bilik kebal</t>
  </si>
  <si>
    <t xml:space="preserve"> Buku daftar keluar / masuk dokumen</t>
  </si>
  <si>
    <t>Dokumen jadual pemeriksaan berkala. (Peralatan seperti alat pemadam api)</t>
  </si>
  <si>
    <t>B2.8</t>
  </si>
  <si>
    <t>PENGURUSAN BILIK SERVER SPTB / E-TANAH</t>
  </si>
  <si>
    <t>Adakah lantikan Pegawai keselamatan dibuat?</t>
  </si>
  <si>
    <t>Adakah pelantikan pegawai keselamatan dibuat?</t>
  </si>
  <si>
    <t>Adakah rekod keluar masuk dokumen dilakukan?</t>
  </si>
  <si>
    <r>
      <t xml:space="preserve">Adakah operasi </t>
    </r>
    <r>
      <rPr>
        <i/>
        <sz val="15"/>
        <color indexed="8"/>
        <rFont val="Arial"/>
        <family val="2"/>
      </rPr>
      <t>‘backup’</t>
    </r>
    <r>
      <rPr>
        <sz val="15"/>
        <color indexed="8"/>
        <rFont val="Arial"/>
        <family val="2"/>
      </rPr>
      <t xml:space="preserve"> data harian, mingguan serta 3 bulan sekali dilakukan?</t>
    </r>
  </si>
  <si>
    <t>Bagaimana kawalan Fizikal dilakukan? (kawalan daripada kebakaran, air, persekitaran, kebersihan)</t>
  </si>
  <si>
    <r>
      <t xml:space="preserve">Bagaimana kawalan akses dilakukan? </t>
    </r>
    <r>
      <rPr>
        <b/>
        <u/>
        <sz val="15"/>
        <color indexed="8"/>
        <rFont val="Arial"/>
        <family val="2"/>
      </rPr>
      <t xml:space="preserve">  </t>
    </r>
  </si>
  <si>
    <t>i. Bilik server</t>
  </si>
  <si>
    <t>a</t>
  </si>
  <si>
    <t>Pintu Dikunci dan diawasi, pelawat perlu mendapat kebenaran  Pegawai Keselamatan SPTB.</t>
  </si>
  <si>
    <t>b</t>
  </si>
  <si>
    <t>Buku Log untuk rekod nama pelawat</t>
  </si>
  <si>
    <t>c</t>
  </si>
  <si>
    <t>Pelawat yang memasuki bilik server perlu diiringi sepanjang masa</t>
  </si>
  <si>
    <r>
      <t>ii. Kawalan Sistem Komputer</t>
    </r>
    <r>
      <rPr>
        <b/>
        <sz val="15"/>
        <color indexed="8"/>
        <rFont val="Arial"/>
        <family val="2"/>
      </rPr>
      <t>;</t>
    </r>
  </si>
  <si>
    <r>
      <t>Pencaman Pengguna (</t>
    </r>
    <r>
      <rPr>
        <i/>
        <sz val="15"/>
        <color indexed="8"/>
        <rFont val="Arial"/>
        <family val="2"/>
      </rPr>
      <t>user-id</t>
    </r>
    <r>
      <rPr>
        <sz val="15"/>
        <color indexed="8"/>
        <rFont val="Arial"/>
        <family val="2"/>
      </rPr>
      <t>) (id tidak boleh dikongsi)</t>
    </r>
  </si>
  <si>
    <r>
      <t>Kawalan Kata Laluan (</t>
    </r>
    <r>
      <rPr>
        <i/>
        <sz val="15"/>
        <color indexed="8"/>
        <rFont val="Arial"/>
        <family val="2"/>
      </rPr>
      <t>Password) (kata laluan tidak dipaparkan, ditukar sekurang-kurangnya  30 hari)</t>
    </r>
  </si>
  <si>
    <t>Kawalan Pangkalan Data (Pangkalan data perlu diselenggara secara berjadual dan perlu direkodkan</t>
  </si>
  <si>
    <t>Lantikan Pegawai Keselamatan SPTB, Pemegang Kunci dan Pegawai yang memantau buku log</t>
  </si>
  <si>
    <t>Rekod keluar / masuk pegawai</t>
  </si>
  <si>
    <r>
      <t xml:space="preserve">Jadual &amp; rekod </t>
    </r>
    <r>
      <rPr>
        <i/>
        <sz val="15"/>
        <color indexed="8"/>
        <rFont val="Arial"/>
        <family val="2"/>
      </rPr>
      <t>backup</t>
    </r>
    <r>
      <rPr>
        <sz val="15"/>
        <color indexed="8"/>
        <rFont val="Arial"/>
        <family val="2"/>
      </rPr>
      <t xml:space="preserve"> harian/mingguan/3 bulan</t>
    </r>
  </si>
  <si>
    <t>B3 PEMBANGUNAN</t>
  </si>
  <si>
    <t>B3.1</t>
  </si>
  <si>
    <t>Penyediaan kertas pertimbangan PBN</t>
  </si>
  <si>
    <t>Terima permohonan Borang 12D beserta kelulusan perancangan OSC , Fi, salinan hakmilik, resit cukai tanah semasa dan kertas cadangan pembangunan (bersama softcopy)</t>
  </si>
  <si>
    <t>B3.2</t>
  </si>
  <si>
    <t>PERMOHONAN SERENTAK PECAH SEMPADAN DAN TUKAR SYARAT TANAH DIBAWAH SEK 124A</t>
  </si>
  <si>
    <t>B3.3</t>
  </si>
  <si>
    <t>PERMOHONAN PECAH SEMPADAN (SEK 137 KTN)</t>
  </si>
  <si>
    <t>Borang 9A bersama dengan Resit-resit</t>
  </si>
  <si>
    <t>Ulasan Jabatan Teknikal yang berkaitan</t>
  </si>
  <si>
    <t>Ulasan jabatan teknikal</t>
  </si>
  <si>
    <t>10 hari – Permohonan diterima sehingga dihantar ke jabatan teknikal untuk ulasan</t>
  </si>
  <si>
    <t>4 minggu  - dari tarikh ulasan diterima sehingga kelulusan</t>
  </si>
  <si>
    <t>4 minggu – dari tarikh ulasan diterima sehingga dibawa ke PTG</t>
  </si>
  <si>
    <t>B3.4</t>
  </si>
  <si>
    <t>PERMOHONAN SERAH BALIK (SEK 197/200) DAN BERIMILIK SEMULA (SEK 76 KTN)</t>
  </si>
  <si>
    <t>Terima permohonan Borang 12A / 12B  beserta kelulusan PBT,  Fi, salinan hakmilik dan resit cukai tanah semasa.</t>
  </si>
  <si>
    <t>6 minggu – Permohonan biasa</t>
  </si>
  <si>
    <t xml:space="preserve">3 minggu – bagi projek berimpak tinggi </t>
  </si>
  <si>
    <t>B3.5</t>
  </si>
  <si>
    <t>PERMOHONAN PECAH BAHAGIAN                 (SEK 142 KTN)</t>
  </si>
  <si>
    <t>Adakah permohonan yang dikemukakan lengkap? Terima permohonan Borang 9B, pelan dan Fi</t>
  </si>
  <si>
    <t>permohonan yang lengkap ialah:
1. Borang 9B
2. pelan
3. fi</t>
  </si>
  <si>
    <t xml:space="preserve">Penyediaan maklumat Hakmilik terkini </t>
  </si>
  <si>
    <t xml:space="preserve">Penyediaan Laporan Tanah </t>
  </si>
  <si>
    <t xml:space="preserve"> Ulasan jabatan teknikal</t>
  </si>
  <si>
    <t>Keputusan kepada pemohon</t>
  </si>
  <si>
    <t>Bayaran Premium tambahan sekiranya ada</t>
  </si>
  <si>
    <t>B3.6</t>
  </si>
  <si>
    <t>PERMOHONAN PENYATUAN TANAH (SEK 148 KTN)</t>
  </si>
  <si>
    <t xml:space="preserve">Adakah permohonan yang dikemukakan  adalah lengkap? </t>
  </si>
  <si>
    <t xml:space="preserve">Permohonan yang lengkap :
1. Borang 9C
2. fi
</t>
  </si>
  <si>
    <t>Penyediaan kertas pertimbangan untuk kelulusan PBN atau PTD/PTG</t>
  </si>
  <si>
    <t>Cerakinan kiraan Premium</t>
  </si>
  <si>
    <t>Kelulusan Pihak Berkuasa Merancang (OSC)/ Lembaga  Tanah Ladang</t>
  </si>
  <si>
    <t>Mendapatkan nilaian tanah semasa daripada JPPH</t>
  </si>
  <si>
    <t>Kertas-kertas Pertimbangan-Pengiraan</t>
  </si>
  <si>
    <t>B3.7</t>
  </si>
  <si>
    <t>PERMOHONAN TUKAR SYARAT TANAH      (SEK 124 KTN)</t>
  </si>
  <si>
    <t>Terima permohonan dan Fi</t>
  </si>
  <si>
    <t>Borang 7C bersama dengan Resit-resit</t>
  </si>
  <si>
    <t xml:space="preserve"> Penyediaan Laporan Tanah </t>
  </si>
  <si>
    <t>Menyediakan Borang 7C dan Endorsan</t>
  </si>
  <si>
    <t>QUALITY ( DOKUMEN)</t>
  </si>
  <si>
    <t>B3.8</t>
  </si>
  <si>
    <t>Adakah penilaian merujuk kepada JPPH</t>
  </si>
  <si>
    <t xml:space="preserve">Permohonan yang lengkap </t>
  </si>
  <si>
    <t>Borang permohonan yang lengkap (Pelan)</t>
  </si>
  <si>
    <t>Charting atas litho sheet</t>
  </si>
  <si>
    <t xml:space="preserve"> litho sheet</t>
  </si>
  <si>
    <t>Warta Sek 4 dan/ atau Sek 8 APT 1960</t>
  </si>
  <si>
    <t>Laporan tanah</t>
  </si>
  <si>
    <t xml:space="preserve">Kelulusan PBN/Perwakilan kuasa yang sah </t>
  </si>
  <si>
    <t>Kelulusan PBN/Perwakilan Kuasa yang sah.</t>
  </si>
  <si>
    <t>Ulasan daripada JPPH</t>
  </si>
  <si>
    <t>Borang-borang berkanun disedia dan disiarkan/hantar teratur mengikut APT 1960</t>
  </si>
  <si>
    <t>Proses perbicaraan</t>
  </si>
  <si>
    <t xml:space="preserve"> Bayaran dibuat</t>
  </si>
  <si>
    <t xml:space="preserve">Endorsan Borang K dalam tempoh 1 bulan selepas bayaran dibuat </t>
  </si>
  <si>
    <t xml:space="preserve">6 bulan – bagi 30 lot dengan syarat pemilik tidak melebihi 100 pemilik/pihak berkepentingan lain </t>
  </si>
  <si>
    <t>B4.1</t>
  </si>
  <si>
    <t>B5.1</t>
  </si>
  <si>
    <t>PENGUATKUASAAN DIBAWAH SEK 425 KTN</t>
  </si>
  <si>
    <t>Laporan polis</t>
  </si>
  <si>
    <t>Mesyuarat Penyelarasan tindakan penguatkuasaan (Polis, PBT, TNB, JKR, Agensi Air Negeri)</t>
  </si>
  <si>
    <t xml:space="preserve">Laporan ke peringkat JKTD/MB / MMKN </t>
  </si>
  <si>
    <t>5 kes sehingga tindakan selesai setahun ((Tindakan mahkamah / pencerobohan dihentikan)</t>
  </si>
  <si>
    <t>B5.2</t>
  </si>
  <si>
    <t>PENGUATKUASAAN DIBAWAH SEK 426 KTN</t>
  </si>
  <si>
    <t>Jadual rondaan penguatkuasaan</t>
  </si>
  <si>
    <t>Gambar-gambar</t>
  </si>
  <si>
    <t>10 kes sehingga tindakan selesai setahun ((Tindakan mahkamah / kompaun dikenakan)</t>
  </si>
  <si>
    <t>B5.3</t>
  </si>
  <si>
    <t>PENGURUSAN PELANGGARAN SYARAT (DIBAWAH SEK 127 KTN)</t>
  </si>
  <si>
    <t xml:space="preserve">Kes diselesaikan dengan remedi </t>
  </si>
  <si>
    <t>Kes yang dilucuthak</t>
  </si>
  <si>
    <t>10 kes pelanggaran syarat diambil tindakan setiap tahun</t>
  </si>
  <si>
    <t>B5.4</t>
  </si>
  <si>
    <t>PENYEDIAAN LAPORAN TANAH</t>
  </si>
  <si>
    <t>Terima fail</t>
  </si>
  <si>
    <t>Semak charting, Lot Index dan pelan</t>
  </si>
  <si>
    <t>Menyediakan draf pelan permohonan</t>
  </si>
  <si>
    <t>Pemeriksaan tanah keatas tapak yang dipohon</t>
  </si>
  <si>
    <t>Ambil gambar</t>
  </si>
  <si>
    <t>B5.5</t>
  </si>
  <si>
    <t xml:space="preserve"> PENYEDIAAN PERMOHONAN UKUR (PU)</t>
  </si>
  <si>
    <t xml:space="preserve">Terima fail, semak dan pastikan tujuan PU </t>
  </si>
  <si>
    <t>Penyediaan Pelan PU</t>
  </si>
  <si>
    <t>Lengkapkan Borang PU (Borang Tanah 126 Pindaan 1/1996) dan bagi nombor PU</t>
  </si>
  <si>
    <t>Bayaran upah ukur telah dijelaskan dan catatkan nombor resit dan tarikh bayaran dalam borang PU</t>
  </si>
  <si>
    <t>Tandatangan PPTD atas Borang PU dan Pelan PU</t>
  </si>
  <si>
    <t>Hantar Surat dan PU serta Pelan ke JUPEM</t>
  </si>
  <si>
    <t>1 hari – Bagi pelan pra - hitungan yang disediakan oleh Juru ukur berlesen</t>
  </si>
  <si>
    <t>5 hari – bagi pelan PU disediakan oleh PPT tanpa memerlukan kerja-kerja demarcation atas tanah</t>
  </si>
  <si>
    <r>
      <t xml:space="preserve"> x =9</t>
    </r>
    <r>
      <rPr>
        <sz val="15"/>
        <color indexed="12"/>
        <rFont val="Calibri"/>
        <family val="2"/>
      </rPr>
      <t>0</t>
    </r>
    <r>
      <rPr>
        <sz val="15"/>
        <color indexed="12"/>
        <rFont val="Arial"/>
        <family val="2"/>
      </rPr>
      <t xml:space="preserve">% </t>
    </r>
  </si>
  <si>
    <t>80% ≤ x &lt; 89.9%</t>
  </si>
  <si>
    <t>70% ≤ x &lt; 79.9%</t>
  </si>
  <si>
    <t>60% ≤ x &lt; 69.9%</t>
  </si>
  <si>
    <t>x &lt; 59.9%</t>
  </si>
  <si>
    <t>6 minggu – ke PTG</t>
  </si>
  <si>
    <t>4 minggu – Kelulusan oleh PTD</t>
  </si>
  <si>
    <r>
      <t>Adakah perwakilan kuasa diberi kepada pegawai yang  memberi kelulusan permohonan.</t>
    </r>
    <r>
      <rPr>
        <sz val="13"/>
        <color indexed="10"/>
        <rFont val="Arial"/>
        <family val="2"/>
      </rPr>
      <t xml:space="preserve"> </t>
    </r>
  </si>
  <si>
    <t xml:space="preserve">x &lt; 59.9% </t>
  </si>
  <si>
    <r>
      <t xml:space="preserve"> x </t>
    </r>
    <r>
      <rPr>
        <sz val="13"/>
        <color indexed="12"/>
        <rFont val="Calibri"/>
        <family val="2"/>
      </rPr>
      <t>≥</t>
    </r>
    <r>
      <rPr>
        <sz val="13"/>
        <color indexed="12"/>
        <rFont val="Arial"/>
        <family val="2"/>
      </rPr>
      <t xml:space="preserve"> 90% </t>
    </r>
  </si>
  <si>
    <r>
      <rPr>
        <b/>
        <sz val="13"/>
        <rFont val="Arial"/>
        <family val="2"/>
      </rPr>
      <t>Ya atau Tidak
Perkara yang disemak :</t>
    </r>
    <r>
      <rPr>
        <sz val="13"/>
        <rFont val="Arial"/>
        <family val="2"/>
      </rPr>
      <t xml:space="preserve">
1. surat perwakilan kuasa, 
2. warta 
3. fail permohonan (10% atau maksimum 30 fail)</t>
    </r>
    <r>
      <rPr>
        <sz val="13"/>
        <color indexed="12"/>
        <rFont val="Arial"/>
        <family val="2"/>
      </rPr>
      <t xml:space="preserve">
</t>
    </r>
    <r>
      <rPr>
        <sz val="13"/>
        <color indexed="10"/>
        <rFont val="Arial"/>
        <family val="2"/>
      </rPr>
      <t xml:space="preserve">4. lokasi warta                                                                                                                                                                                                                                    </t>
    </r>
  </si>
  <si>
    <r>
      <t xml:space="preserve">Adakah Permohonan yang  dikemukakan lengkap </t>
    </r>
    <r>
      <rPr>
        <sz val="13"/>
        <color indexed="10"/>
        <rFont val="Arial"/>
        <family val="2"/>
      </rPr>
      <t xml:space="preserve">dengan senarai semak?                  </t>
    </r>
  </si>
  <si>
    <r>
      <rPr>
        <b/>
        <sz val="13"/>
        <color indexed="8"/>
        <rFont val="Arial"/>
        <family val="2"/>
      </rPr>
      <t xml:space="preserve">Permohonan yang lengkap ialah :                                                          </t>
    </r>
    <r>
      <rPr>
        <sz val="13"/>
        <color indexed="8"/>
        <rFont val="Arial"/>
        <family val="2"/>
      </rPr>
      <t xml:space="preserve">1. Senarai semak yang lengkap                                                                                                      2.Borang Jadual 1 lengkap diisi                                                                                                            3. Bayaran permohonan diterima 
4. Pelan Kawasan disertakan
5.Maklumat asas pemohon (Alamat, kewarganegaraan,pekerjaan, )                            </t>
    </r>
    <r>
      <rPr>
        <sz val="13"/>
        <color indexed="10"/>
        <rFont val="Arial"/>
        <family val="2"/>
      </rPr>
      <t xml:space="preserve"> 6. Fail permohonan (10% atau maksimum 30 fail,)</t>
    </r>
    <r>
      <rPr>
        <sz val="13"/>
        <color indexed="8"/>
        <rFont val="Arial"/>
        <family val="2"/>
      </rPr>
      <t xml:space="preserve">. </t>
    </r>
  </si>
  <si>
    <t>semak Buku RA – di rekod.</t>
  </si>
  <si>
    <r>
      <t xml:space="preserve">semak  litho sheet - </t>
    </r>
    <r>
      <rPr>
        <sz val="13"/>
        <color indexed="10"/>
        <rFont val="Arial"/>
        <family val="2"/>
      </rPr>
      <t>ditanda (Sama ada hardcopy atau softcopy)</t>
    </r>
  </si>
  <si>
    <t>semak Laporan tanah.</t>
  </si>
  <si>
    <t>Perlu ulasan Jabatan berkaitan sahaja.</t>
  </si>
  <si>
    <t>Kertas pertimbangan disediakan oleh PTD.</t>
  </si>
  <si>
    <r>
      <rPr>
        <b/>
        <sz val="13"/>
        <rFont val="Arial"/>
        <family val="2"/>
      </rPr>
      <t xml:space="preserve">Perkara yang disemak :         </t>
    </r>
    <r>
      <rPr>
        <sz val="13"/>
        <color indexed="10"/>
        <rFont val="Arial"/>
        <family val="2"/>
      </rPr>
      <t xml:space="preserve">                                                                                                                     1. Kelulusan MMK                                                                                                                                            2. Warta                                                                                                                                                               3. Lokasi Warta</t>
    </r>
  </si>
  <si>
    <r>
      <t xml:space="preserve">Adakah keputusan PBN dicatat dalam RA </t>
    </r>
    <r>
      <rPr>
        <sz val="13"/>
        <color indexed="10"/>
        <rFont val="Arial"/>
        <family val="2"/>
      </rPr>
      <t>(Ada atau tiada)</t>
    </r>
  </si>
  <si>
    <r>
      <t>semak Buku RA – di rekodkan</t>
    </r>
    <r>
      <rPr>
        <sz val="13"/>
        <color indexed="10"/>
        <rFont val="Arial"/>
        <family val="2"/>
      </rPr>
      <t xml:space="preserve"> dan ditandatangan oleh Pentadbir Tanah.</t>
    </r>
  </si>
  <si>
    <r>
      <t xml:space="preserve"> Borang 5A </t>
    </r>
    <r>
      <rPr>
        <sz val="13"/>
        <color indexed="10"/>
        <rFont val="Arial"/>
        <family val="2"/>
      </rPr>
      <t>dan Kaedah-kaedah Tanah Negeri.</t>
    </r>
  </si>
  <si>
    <r>
      <rPr>
        <b/>
        <sz val="13"/>
        <rFont val="Arial"/>
        <family val="2"/>
      </rPr>
      <t xml:space="preserve">Perkara yang disemak :    </t>
    </r>
    <r>
      <rPr>
        <sz val="13"/>
        <color indexed="10"/>
        <rFont val="Arial"/>
        <family val="2"/>
      </rPr>
      <t xml:space="preserve">                                                                                                                     1.Buku daftar pergerakan fail                                                                                                    2.Bilik/Rak fail</t>
    </r>
  </si>
  <si>
    <t>1. Sistem fail</t>
  </si>
  <si>
    <r>
      <rPr>
        <b/>
        <sz val="13"/>
        <color indexed="8"/>
        <rFont val="Arial"/>
        <family val="2"/>
      </rPr>
      <t xml:space="preserve">Perkara yang disemak :  </t>
    </r>
    <r>
      <rPr>
        <sz val="13"/>
        <color indexed="8"/>
        <rFont val="Arial"/>
        <family val="2"/>
      </rPr>
      <t xml:space="preserve">                                                                                                                                 1. Rujuk permohonan yang ditolak.                                                                                                                                                                                                                                                                                           2. Pada tarikh terima permohonan                                                                                                      3. 10 fail </t>
    </r>
  </si>
  <si>
    <t xml:space="preserve">1. 10 fail           </t>
  </si>
  <si>
    <r>
      <rPr>
        <b/>
        <sz val="13"/>
        <rFont val="Arial"/>
        <family val="2"/>
      </rPr>
      <t>Perkara yang disemak :</t>
    </r>
    <r>
      <rPr>
        <sz val="13"/>
        <rFont val="Arial"/>
        <family val="2"/>
      </rPr>
      <t xml:space="preserve">
1. surat perwakilan kuasa, 
2. warta 
3. fail permohonan (10% atau maksimum 30 fail)</t>
    </r>
    <r>
      <rPr>
        <sz val="13"/>
        <color indexed="12"/>
        <rFont val="Arial"/>
        <family val="2"/>
      </rPr>
      <t xml:space="preserve">
</t>
    </r>
    <r>
      <rPr>
        <sz val="13"/>
        <color indexed="10"/>
        <rFont val="Arial"/>
        <family val="2"/>
      </rPr>
      <t xml:space="preserve">4. lokasi warta                                                                                                                                                                                                                                    </t>
    </r>
  </si>
  <si>
    <r>
      <rPr>
        <b/>
        <sz val="13"/>
        <color indexed="8"/>
        <rFont val="Arial"/>
        <family val="2"/>
      </rPr>
      <t>Permohonan yang lengkap ialah :</t>
    </r>
    <r>
      <rPr>
        <sz val="13"/>
        <color indexed="8"/>
        <rFont val="Arial"/>
        <family val="2"/>
      </rPr>
      <t xml:space="preserve">
1</t>
    </r>
    <r>
      <rPr>
        <sz val="13"/>
        <color indexed="10"/>
        <rFont val="Arial"/>
        <family val="2"/>
      </rPr>
      <t>. Borang Permohonan/ Borang Jadual 1</t>
    </r>
    <r>
      <rPr>
        <sz val="13"/>
        <color indexed="8"/>
        <rFont val="Arial"/>
        <family val="2"/>
      </rPr>
      <t xml:space="preserve">
2. Bayaran permohonan diterima 
3. Pelan Kawasan disertakan
4.Surat kebenaran pegawai Rizab / Inspektor Kanan Galian                                            </t>
    </r>
    <r>
      <rPr>
        <sz val="13"/>
        <color indexed="10"/>
        <rFont val="Arial"/>
        <family val="2"/>
      </rPr>
      <t>5. Senarai semak yang lengkap</t>
    </r>
  </si>
  <si>
    <r>
      <rPr>
        <b/>
        <sz val="13"/>
        <rFont val="Arial"/>
        <family val="2"/>
      </rPr>
      <t xml:space="preserve">Perkara yang disemak : </t>
    </r>
    <r>
      <rPr>
        <sz val="13"/>
        <color indexed="10"/>
        <rFont val="Arial"/>
        <family val="2"/>
      </rPr>
      <t xml:space="preserve">                                                                                                                              1. Kelulusan MMK                                                                                                                                          2. Warta                                                                                                                                                               3. Lokasi Warta</t>
    </r>
  </si>
  <si>
    <r>
      <rPr>
        <b/>
        <sz val="13"/>
        <rFont val="Arial"/>
        <family val="2"/>
      </rPr>
      <t xml:space="preserve">Perkara yang disemak :         </t>
    </r>
    <r>
      <rPr>
        <sz val="13"/>
        <color indexed="10"/>
        <rFont val="Arial"/>
        <family val="2"/>
      </rPr>
      <t xml:space="preserve">                                                                                                                    1.Buku daftar pergerakan fail                                                                                                        2.Bilik/Rak fail</t>
    </r>
  </si>
  <si>
    <r>
      <rPr>
        <b/>
        <sz val="13"/>
        <rFont val="Arial"/>
        <family val="2"/>
      </rPr>
      <t xml:space="preserve">Perkara yang disemak :     </t>
    </r>
    <r>
      <rPr>
        <sz val="13"/>
        <color indexed="10"/>
        <rFont val="Arial"/>
        <family val="2"/>
      </rPr>
      <t xml:space="preserve">                                                                                                                                                                                             1. 10 fail                                                                                                                                                                 2. Kelulusan MMK dan no. warta                                                                                                            3. Lokasi warta                                                                                                                                    </t>
    </r>
  </si>
  <si>
    <r>
      <rPr>
        <b/>
        <sz val="13"/>
        <rFont val="Arial"/>
        <family val="2"/>
      </rPr>
      <t xml:space="preserve">Perkara yang disemak :            </t>
    </r>
    <r>
      <rPr>
        <sz val="13"/>
        <color indexed="10"/>
        <rFont val="Arial"/>
        <family val="2"/>
      </rPr>
      <t xml:space="preserve">                                                                                                                   1. 10 fail                                                                                                                                                                     2. Surat kelulusan                                                                                                                                          3. No. resit dan tarikh bayaran   </t>
    </r>
  </si>
  <si>
    <r>
      <rPr>
        <b/>
        <sz val="13"/>
        <rFont val="Arial"/>
        <family val="2"/>
      </rPr>
      <t>Perkara yang disemak:</t>
    </r>
    <r>
      <rPr>
        <sz val="13"/>
        <rFont val="Arial"/>
        <family val="2"/>
      </rPr>
      <t xml:space="preserve">
1. surat perwakilan kuasa, 
2. warta 
3. fail permohonan (10% atau maksimum 30 fail)</t>
    </r>
    <r>
      <rPr>
        <sz val="13"/>
        <color indexed="12"/>
        <rFont val="Arial"/>
        <family val="2"/>
      </rPr>
      <t xml:space="preserve">
</t>
    </r>
    <r>
      <rPr>
        <sz val="13"/>
        <color indexed="10"/>
        <rFont val="Arial"/>
        <family val="2"/>
      </rPr>
      <t xml:space="preserve">4. lokasi warta                                                                                                                                                                                                                                    </t>
    </r>
  </si>
  <si>
    <r>
      <rPr>
        <b/>
        <sz val="13"/>
        <color indexed="8"/>
        <rFont val="Arial"/>
        <family val="2"/>
      </rPr>
      <t>Permohonan yang lengkap bermaksud:</t>
    </r>
    <r>
      <rPr>
        <sz val="13"/>
        <color indexed="8"/>
        <rFont val="Arial"/>
        <family val="2"/>
      </rPr>
      <t xml:space="preserve">
1.Bayaran permohonan diterima
2.  kebenaran pemilik tanah disertakan
3. Ulasan pengawai rizab/Inspektor Kanan Galian disertakan 
4. Pelan tapak disertakan                                                                                                             5.Senarai semak yang lengkap
</t>
    </r>
  </si>
  <si>
    <r>
      <rPr>
        <b/>
        <sz val="13"/>
        <rFont val="Arial"/>
        <family val="2"/>
      </rPr>
      <t xml:space="preserve">Perkara yang disemak :        </t>
    </r>
    <r>
      <rPr>
        <sz val="13"/>
        <color indexed="10"/>
        <rFont val="Arial"/>
        <family val="2"/>
      </rPr>
      <t xml:space="preserve">                                                                                                                       1. Kelulusan MMK                                                                                                                                                2. Warta                                                                                                                                                                 3. Lokasi Warta                                                                                                                                                   4. Resit bayaran Royalti dan deposit</t>
    </r>
  </si>
  <si>
    <r>
      <t xml:space="preserve">Adakah  Borang </t>
    </r>
    <r>
      <rPr>
        <sz val="13"/>
        <color indexed="10"/>
        <rFont val="Arial"/>
        <family val="2"/>
      </rPr>
      <t>4B atau</t>
    </r>
    <r>
      <rPr>
        <sz val="13"/>
        <color indexed="8"/>
        <rFont val="Arial"/>
        <family val="2"/>
      </rPr>
      <t xml:space="preserve"> 4C dan doket </t>
    </r>
    <r>
      <rPr>
        <sz val="13"/>
        <color indexed="10"/>
        <rFont val="Arial"/>
        <family val="2"/>
      </rPr>
      <t>(jika diperlukan)</t>
    </r>
    <r>
      <rPr>
        <sz val="13"/>
        <color indexed="8"/>
        <rFont val="Arial"/>
        <family val="2"/>
      </rPr>
      <t xml:space="preserve"> dikeluarkan?</t>
    </r>
  </si>
  <si>
    <t>Dokumen semakan :                                                                                                                                       1. Borang 4B atau 4C                                                                                                                                        2. Doket (jika diperlukan)</t>
  </si>
  <si>
    <r>
      <t xml:space="preserve">Adakah semakan semula pengiraan dilakukan </t>
    </r>
    <r>
      <rPr>
        <sz val="13"/>
        <color indexed="10"/>
        <rFont val="Arial"/>
        <family val="2"/>
      </rPr>
      <t>(jika diperlukan)</t>
    </r>
    <r>
      <rPr>
        <sz val="13"/>
        <color indexed="8"/>
        <rFont val="Arial"/>
        <family val="2"/>
      </rPr>
      <t>?</t>
    </r>
  </si>
  <si>
    <r>
      <t xml:space="preserve">Dokumen semakan :                                                                                                                                      1. Laporan Anggaran                                                                                                                                    2. Kaedah-Kaedah Tanah Negeri                                                                                                     3. </t>
    </r>
    <r>
      <rPr>
        <i/>
        <sz val="13"/>
        <color indexed="10"/>
        <rFont val="Arial"/>
        <family val="2"/>
      </rPr>
      <t xml:space="preserve">Micro survey </t>
    </r>
    <r>
      <rPr>
        <sz val="13"/>
        <color indexed="10"/>
        <rFont val="Arial"/>
        <family val="2"/>
      </rPr>
      <t xml:space="preserve">daripada Juruukur berlesen dan SO Kanan                                                                            </t>
    </r>
  </si>
  <si>
    <r>
      <rPr>
        <b/>
        <sz val="13"/>
        <rFont val="Arial"/>
        <family val="2"/>
      </rPr>
      <t xml:space="preserve">Perkara yang disemak :  </t>
    </r>
    <r>
      <rPr>
        <sz val="13"/>
        <color indexed="10"/>
        <rFont val="Arial"/>
        <family val="2"/>
      </rPr>
      <t xml:space="preserve">                                                                                                                  1.Buku daftar pergerakan fail                                                                                                   2.Bilik/Rak fail</t>
    </r>
  </si>
  <si>
    <r>
      <rPr>
        <b/>
        <sz val="13"/>
        <rFont val="Arial"/>
        <family val="2"/>
      </rPr>
      <t>Perkara yang disemak</t>
    </r>
    <r>
      <rPr>
        <sz val="13"/>
        <rFont val="Arial"/>
        <family val="2"/>
      </rPr>
      <t xml:space="preserve">
1. surat perwakilan kuasa, 
2. warta 
3. fail permohonan (10% atau maksimum 30 fail)</t>
    </r>
    <r>
      <rPr>
        <sz val="13"/>
        <color indexed="12"/>
        <rFont val="Arial"/>
        <family val="2"/>
      </rPr>
      <t xml:space="preserve">
</t>
    </r>
    <r>
      <rPr>
        <sz val="13"/>
        <color indexed="10"/>
        <rFont val="Arial"/>
        <family val="2"/>
      </rPr>
      <t xml:space="preserve">4. lokasi warta                                                                                                                                                                                                                                    </t>
    </r>
  </si>
  <si>
    <r>
      <rPr>
        <b/>
        <sz val="13"/>
        <color indexed="8"/>
        <rFont val="Arial"/>
        <family val="2"/>
      </rPr>
      <t xml:space="preserve">Surat Permohonan lengkap bermaksud: </t>
    </r>
    <r>
      <rPr>
        <sz val="13"/>
        <color indexed="8"/>
        <rFont val="Arial"/>
        <family val="2"/>
      </rPr>
      <t xml:space="preserve">
1.  pelan daripada Agensi Kerajaan Negeri dan Persekutuan disertakan 
</t>
    </r>
  </si>
  <si>
    <t>semak kelulusan PBN/Perwakilan kuasa yang sah</t>
  </si>
  <si>
    <r>
      <rPr>
        <b/>
        <sz val="13"/>
        <rFont val="Arial"/>
        <family val="2"/>
      </rPr>
      <t>Semak :</t>
    </r>
    <r>
      <rPr>
        <sz val="13"/>
        <color indexed="10"/>
        <rFont val="Arial"/>
        <family val="2"/>
      </rPr>
      <t xml:space="preserve">  Surat makluman</t>
    </r>
  </si>
  <si>
    <t>Semak Buku PU</t>
  </si>
  <si>
    <t>Buku rekod pelan warta</t>
  </si>
  <si>
    <t>Semak Salinan Warta</t>
  </si>
  <si>
    <t>Lokasi Settlement Index (Bilik Kebal)</t>
  </si>
  <si>
    <r>
      <rPr>
        <b/>
        <sz val="13"/>
        <rFont val="Arial"/>
        <family val="2"/>
      </rPr>
      <t>Perkara yang disemak :</t>
    </r>
    <r>
      <rPr>
        <sz val="13"/>
        <color indexed="10"/>
        <rFont val="Arial"/>
        <family val="2"/>
      </rPr>
      <t xml:space="preserve">                                                                                                                      1.Buku daftar pergerakan fail                                                                                                         2.Bilik/Rak fail</t>
    </r>
  </si>
  <si>
    <r>
      <rPr>
        <b/>
        <sz val="13"/>
        <color indexed="8"/>
        <rFont val="Arial"/>
        <family val="2"/>
      </rPr>
      <t xml:space="preserve">Surat Permohonan lengkap bermaksud: </t>
    </r>
    <r>
      <rPr>
        <sz val="13"/>
        <color indexed="8"/>
        <rFont val="Arial"/>
        <family val="2"/>
      </rPr>
      <t xml:space="preserve">
1.  pelan daripada Agensi Kerajaan Negeri dan Persekutuan disertakan 
2. surat kebenaran badan pengawal Rizab                                                                                  3. Borang permohonan</t>
    </r>
  </si>
  <si>
    <t>Adakah Borang 4E disediakan?</t>
  </si>
  <si>
    <r>
      <rPr>
        <b/>
        <sz val="13"/>
        <rFont val="Arial"/>
        <family val="2"/>
      </rPr>
      <t xml:space="preserve">Perkara yang perlu disemak :  </t>
    </r>
    <r>
      <rPr>
        <sz val="13"/>
        <color indexed="8"/>
        <rFont val="Arial"/>
        <family val="2"/>
      </rPr>
      <t xml:space="preserve">                                                                                                                    </t>
    </r>
    <r>
      <rPr>
        <sz val="13"/>
        <color indexed="10"/>
        <rFont val="Arial"/>
        <family val="2"/>
      </rPr>
      <t>1. Surat kelulusan                                                                                                                                             2. Resit bayaran</t>
    </r>
  </si>
  <si>
    <t>Adakah Charting kelulusan di atas litho sheet dibuat?</t>
  </si>
  <si>
    <r>
      <rPr>
        <b/>
        <sz val="13"/>
        <rFont val="Arial"/>
        <family val="2"/>
      </rPr>
      <t xml:space="preserve">Perkara yang perlu disemak :  </t>
    </r>
    <r>
      <rPr>
        <sz val="13"/>
        <color indexed="10"/>
        <rFont val="Arial"/>
        <family val="2"/>
      </rPr>
      <t xml:space="preserve">                                                                                                          1.Buku daftar pergerakan fail                                                                                                      2.Bilik/Rak fail</t>
    </r>
  </si>
  <si>
    <t>PENGURUSAN MESYUARAT WAJIB : JKTN/JKTD</t>
  </si>
  <si>
    <t>Adakah  Pengerusi dan ahli-ahli mesyuarat JKTN/JKTD dilantik secara rasmi oleh PBN?</t>
  </si>
  <si>
    <r>
      <rPr>
        <b/>
        <sz val="13"/>
        <color indexed="10"/>
        <rFont val="Arial"/>
        <family val="2"/>
      </rPr>
      <t>Semak:</t>
    </r>
    <r>
      <rPr>
        <sz val="13"/>
        <color indexed="10"/>
        <rFont val="Arial"/>
        <family val="2"/>
      </rPr>
      <t xml:space="preserve">
1. Surat Pelantikan sebagai Pegawai Pengelas (Pengerusi dan Setiausaha)                                                                                                  2. Buku 492   (Akta Rahsia Rasmi 1986)                                                                                               3. Fail dan Minit Mesyuarat                                                                                                                       4. Keputusan MMK berkaitan pelantikan Pengerusi Mesyuarat                                         5. Surat pelantikan ahli mesyuarat                                                                                                      6. Senarai kehadiran mesyuarat                                                                                                                                                                    
</t>
    </r>
  </si>
  <si>
    <t>Menyediakan jadual mesyuarat setahun (berdasarkan piagam Jabatan berkenaan)</t>
  </si>
  <si>
    <t>Semak :                                                                                                                                                                 1. Takwim                                                                                                                                                             2. Fail mesyuarat</t>
  </si>
  <si>
    <t>Minit Mesyuarat dikendalikan dan dikawal mengikut Akta Rahsia Rasmi 1986</t>
  </si>
  <si>
    <r>
      <t xml:space="preserve"> x </t>
    </r>
    <r>
      <rPr>
        <sz val="13"/>
        <color indexed="10"/>
        <rFont val="Calibri"/>
        <family val="2"/>
      </rPr>
      <t>≥</t>
    </r>
    <r>
      <rPr>
        <sz val="13"/>
        <color indexed="10"/>
        <rFont val="Arial"/>
        <family val="2"/>
      </rPr>
      <t xml:space="preserve"> 90% </t>
    </r>
  </si>
  <si>
    <r>
      <rPr>
        <sz val="13"/>
        <rFont val="Arial"/>
        <family val="2"/>
      </rPr>
      <t xml:space="preserve">Kriteria yang perlu disemak :   </t>
    </r>
    <r>
      <rPr>
        <sz val="13"/>
        <color indexed="10"/>
        <rFont val="Arial"/>
        <family val="2"/>
      </rPr>
      <t xml:space="preserve">                                                                                                                              1. Lokasi simpanan minit mesyuarat (Kabinet berpalang)                                                        2. Buku daftar 492 (Contoh : Sticker keselamatan atau meteri)                                       3. Penyediaan minit mesyuarat oleh kakitangan yang telah ditentukan                    4. Senarai edaran minit mesyuarat                                                                                                        5. Lokasi penyediaan minit mesyuarat JKTN/JKTD                                                                       6. Kawalan ke atas komputer penyediaan minit.                                                                                                                 </t>
    </r>
  </si>
  <si>
    <r>
      <t xml:space="preserve">Adakah fail </t>
    </r>
    <r>
      <rPr>
        <sz val="13"/>
        <color indexed="10"/>
        <rFont val="Arial"/>
        <family val="2"/>
      </rPr>
      <t xml:space="preserve">mesyuarat </t>
    </r>
    <r>
      <rPr>
        <sz val="13"/>
        <color indexed="8"/>
        <rFont val="Arial"/>
        <family val="2"/>
      </rPr>
      <t xml:space="preserve"> JKTN/JKTD dikemaskini, direkod dan dalam keadaan baik?</t>
    </r>
  </si>
  <si>
    <t>1.Buku daftar pergerakan fail                                                                                               2.Bilik/Rak fail</t>
  </si>
  <si>
    <t>Mengikut takwim mesyuarat JKTN/JKTD Jabatan</t>
  </si>
  <si>
    <t>*Pemarkahan adalah berdasarkan pengiraan (Ya/Tidak) pada sampling. Contoh PU ada di 6 dari 10 sample, markah ialah 60%
* Sampling Fail permohonan diambil secara rawak untuk tahun terkini</t>
  </si>
  <si>
    <t>Adakah pegawai dilantik secara rasmi (diwartakan)  untuk menjalankan kerja-kerja pendaftaran dibawah Seksyen 12 (KTN)?</t>
  </si>
  <si>
    <t xml:space="preserve">Semak:
Warta perlantikan 
</t>
  </si>
  <si>
    <t>Semakan status bayaran.</t>
  </si>
  <si>
    <t>Semakan kadar cukai yang dikenakan.</t>
  </si>
  <si>
    <t>Semakan PU.</t>
  </si>
  <si>
    <t>Semakan Kelulusan MMK.</t>
  </si>
  <si>
    <t>Pendaftaran Hakmilik Sementara (QT).</t>
  </si>
  <si>
    <t>Penyediaan Borang 5F.</t>
  </si>
  <si>
    <t>Semakan peratus penyelesaian berbanding dengan jumlah hakmilik yang diterima.</t>
  </si>
  <si>
    <t>Pengiraan berdasarkan purata jumlah selesai berbanding dengan jumlah terima.</t>
  </si>
  <si>
    <t>1 minggu bagi jumlah 1 hingga 50 Hakmilik Pejabat Tanah.</t>
  </si>
  <si>
    <t>Semakan terhadap output yang didapati oleh pelanggan pejabat tanah.
Pengiraan satu hari dikira bermula dari fail permohonan diterima di unit pendaftaran dan bukannya bermula dari notis 5A</t>
  </si>
  <si>
    <t>Dicadangkan untuk digugurkan memandangkan kesemua proses bermula di pejabat tanah (PTD)</t>
  </si>
  <si>
    <t>Penyediaan Draf Hakmilik.</t>
  </si>
  <si>
    <t>Semakan Draf / Pendaftaran Hakmilik.</t>
  </si>
  <si>
    <t>Semakan salinan hakmilik (DHDK) telah disisih, dimasukkan ke dalam dail JOPA dan di simpan di beli kebal.</t>
  </si>
  <si>
    <t>Semakan pengeluaran Notis 5F bagi DHKK.</t>
  </si>
  <si>
    <t>Semakan status kutipan dokumen hakmilik (DHKK).</t>
  </si>
  <si>
    <t>Semakan penyerahan penyata ke unit hasil bagi tujuan kemaskini rekod di hasil.</t>
  </si>
  <si>
    <t>Sampling berdasarkan bilangan PA yang diterima dari JUPEM dan akan dibandingkan dengan jumlah yang telah didaftarkan.</t>
  </si>
  <si>
    <t>1 hari bagi 1 hingga 30 hakmilik</t>
  </si>
  <si>
    <t>Semakan terhadap output yang didapati oleh pelanggan pejabat tanah.</t>
  </si>
  <si>
    <t xml:space="preserve">Semak:
Warta perlantikan </t>
  </si>
  <si>
    <r>
      <t xml:space="preserve">Semak*:
</t>
    </r>
    <r>
      <rPr>
        <sz val="15"/>
        <color indexed="8"/>
        <rFont val="Arial"/>
        <family val="2"/>
      </rPr>
      <t>a. Resit (Cukai semasa, Pendaftaran)
b. Kebenaran Pindah Milik 
c. Sijil Setem 
d. Dokumen Verifikasi (Vdoc)
e. DHDK</t>
    </r>
    <r>
      <rPr>
        <b/>
        <sz val="15"/>
        <color indexed="8"/>
        <rFont val="Arial"/>
        <family val="2"/>
      </rPr>
      <t xml:space="preserve">
</t>
    </r>
    <r>
      <rPr>
        <sz val="15"/>
        <rFont val="Arial"/>
        <family val="2"/>
      </rPr>
      <t>f. DHKK</t>
    </r>
    <r>
      <rPr>
        <b/>
        <sz val="15"/>
        <color indexed="8"/>
        <rFont val="Arial"/>
        <family val="2"/>
      </rPr>
      <t xml:space="preserve">
*Senarai semak adalah bergantung kepada urusan yang dinilai (Urusniaga/bukan urusniaga| Nota/Borang)</t>
    </r>
  </si>
  <si>
    <t>1 hari (Semua jenis pendaftaran)</t>
  </si>
  <si>
    <t>Adakah pelelong awam mempunyai lesen?</t>
  </si>
  <si>
    <t>Semakan lesen terhadap jurulelong yang berdaftar di pejabat tanah.</t>
  </si>
  <si>
    <t>Semakan peratus jumlah fail yang berjaya diselesaikan berbanding dengan jumlah kes yang diterima.</t>
  </si>
  <si>
    <t>1 tahun untuk selesai sepenuhnya</t>
  </si>
  <si>
    <t>3 bulan untuk menyelesaikan siasatan</t>
  </si>
  <si>
    <t xml:space="preserve">1 minggu untuk keluarkan notis siasatan </t>
  </si>
  <si>
    <t>Penerimaan Borang A / Borang P</t>
  </si>
  <si>
    <t xml:space="preserve">Semakan peratus perintah dari unit pusaka didaftarkan </t>
  </si>
  <si>
    <t>Tempoh 5 hari bagi penghantaran borang permohonan ke JKPTG</t>
  </si>
  <si>
    <t>Semakan terhadap buku daftar di Unit Pendaftaran</t>
  </si>
  <si>
    <t>Tempoh 1 hari bagi pendaftaran Perintah Pusaka Kecil</t>
  </si>
  <si>
    <t>Semak:
Surat Lantikan</t>
  </si>
  <si>
    <r>
      <t xml:space="preserve"> x =9</t>
    </r>
    <r>
      <rPr>
        <sz val="13"/>
        <color indexed="12"/>
        <rFont val="Calibri"/>
        <family val="2"/>
      </rPr>
      <t>0</t>
    </r>
    <r>
      <rPr>
        <sz val="13"/>
        <color indexed="12"/>
        <rFont val="Arial"/>
        <family val="2"/>
      </rPr>
      <t xml:space="preserve">% </t>
    </r>
  </si>
  <si>
    <t>PERMOHONAN SERAH BALIK DAN BERIMILIK SEMULA DI BAWAH SEK 204D</t>
  </si>
  <si>
    <t>Siapakah yang memberi keputusan permohonan.</t>
  </si>
  <si>
    <r>
      <rPr>
        <b/>
        <sz val="13"/>
        <color indexed="8"/>
        <rFont val="Arial"/>
        <family val="2"/>
      </rPr>
      <t>Semak:</t>
    </r>
    <r>
      <rPr>
        <sz val="13"/>
        <color indexed="8"/>
        <rFont val="Arial"/>
        <family val="2"/>
      </rPr>
      <t xml:space="preserve">
1. Surat perwakilan kuasa, 
2. Warta 
3. Fail permohonan (30 fail atau 10 %, mana yang lebih banyak,) Pemarkahan akan dibuat berdasarkan sampel fail secara rawak</t>
    </r>
  </si>
  <si>
    <t xml:space="preserve">Dalam keadaan biasa adakah PBN sahaja diberi kuasa </t>
  </si>
  <si>
    <r>
      <rPr>
        <b/>
        <sz val="13"/>
        <color indexed="8"/>
        <rFont val="Arial"/>
        <family val="2"/>
      </rPr>
      <t xml:space="preserve">semak:                                                                                                                                                                                                                                               </t>
    </r>
    <r>
      <rPr>
        <sz val="13"/>
        <color indexed="8"/>
        <rFont val="Arial"/>
        <family val="2"/>
      </rPr>
      <t xml:space="preserve">
1.Kelulusan Kebenaran Merancang
2.Fi
3.Salinan sah hakmilik
4.Resit cukai tanah semasa dan kertas cadangan pembangunan
5.Kebenaran daripada pihak berkepentingan 
6. Memorandum And Articles of Association
7.Resolusi Syarikat
8.Borang 24/32A, Borang 49 yang diakui sah oleh syarikat
9.Perwakilan Kuasa yang sah
10.Alamat juru ukur
11.Kertas-kertas Pertimbangan PBN
12.Layout plan yang telah diluluskan                                                                                                                       13.Pre comp plan</t>
    </r>
  </si>
  <si>
    <t>Bila laporan tanah dibuat</t>
  </si>
  <si>
    <t xml:space="preserve">Surat pemberitahuan keputusan yang diterima dari PBN mengambil masa berapa lama untuk dikeluarkan </t>
  </si>
  <si>
    <t>Adakah buku daftar permohonan diselenggara?</t>
  </si>
  <si>
    <r>
      <rPr>
        <b/>
        <sz val="13"/>
        <color indexed="8"/>
        <rFont val="Arial"/>
        <family val="2"/>
      </rPr>
      <t xml:space="preserve">semak:                                                                                                                                                                      </t>
    </r>
    <r>
      <rPr>
        <sz val="13"/>
        <color indexed="8"/>
        <rFont val="Arial"/>
        <family val="2"/>
      </rPr>
      <t xml:space="preserve">
1.Buku daftar permohonan
2.Doket                                                                                                                        </t>
    </r>
  </si>
  <si>
    <t>10 hari  selepas diterima dari OSC bagi proses di bawa kepada PTG</t>
  </si>
  <si>
    <t xml:space="preserve">5 hari selepas keputusan diterima akan </t>
  </si>
  <si>
    <t>dimaklumkan kepada pemohon</t>
  </si>
  <si>
    <t>Terima permohonan Borang 9A, Fi permohonan beserta:-</t>
  </si>
  <si>
    <r>
      <rPr>
        <b/>
        <sz val="13"/>
        <color indexed="8"/>
        <rFont val="Arial"/>
        <family val="2"/>
      </rPr>
      <t xml:space="preserve">                                                                                                                                                                                                                                         </t>
    </r>
    <r>
      <rPr>
        <sz val="13"/>
        <color indexed="8"/>
        <rFont val="Arial"/>
        <family val="2"/>
      </rPr>
      <t xml:space="preserve">
a.Salinan sah hakmilik
b.Resit cukai tanah semasa dan kertas cadangan pembangunan
c.Kebenaran daripada pihak berkepentingan 
d. Memorandum And Articles of Association
e.Resolusi Syarikat
f.Borang 24/32A, Borang 49 yang diakui sah oleh syarikat
g.Perwakilan Kuasa yang sah
h.Alamat juru ukur
i.Kertas-kertas Pertimbangan PBN
j.Layout plan yang telah diluluskan                                                                                                                       k.Pre comp plan</t>
    </r>
  </si>
  <si>
    <t>4 minggu  - dari tarikh ulasan diterima sehingga kelulusan - PTD</t>
  </si>
  <si>
    <t>PENGAMBILAN TANAH</t>
  </si>
  <si>
    <t>Adakah pegawai yang menjalankan siasatan diwartakan sebagai Penolong Pentadbir Tanah</t>
  </si>
  <si>
    <t>1 tahun- bagi permohonan yang melebihi 30 lot</t>
  </si>
  <si>
    <t>Adakah pematuhan kepada  SOP dibuat</t>
  </si>
  <si>
    <t>Adakah SO mempunyai kad kuasa?</t>
  </si>
  <si>
    <t>Rujuk 
Dokumen yang perlu disediakan
1. Kad kuasa 
2. Warta
Perkara yang perlu disemak
1. Tarikh warta kad kuasa (Sek 12B KTN) berdasarkan tarikh lantikan
2.  Pewartaan berdasarkan kepada perjawatan
* Bilangan : semua SO yang melaksanakan penguatkuasaan.</t>
  </si>
  <si>
    <t>Adakah perancangan tindakan  penguatkuasaan dibuat?</t>
  </si>
  <si>
    <t xml:space="preserve">Rujuk 
Dokumen yang perlu disediakan
1. Rancangan Kerja Tahunan
2. Aduan yang diterima 
Perkara yang perlu disemak
1. Rancangan Kerja Tahunan
2. Aduan yang diterima
* Bilangan fail : 5
</t>
  </si>
  <si>
    <t xml:space="preserve">Rujuk 
Dokumen yang perlu disediakan
1. Minit Mesyuarat
Perkara yang perlu disemak
1. Minit Mesyuarat 
</t>
  </si>
  <si>
    <t xml:space="preserve">Rujuk 
Dokumen yang perlu disediakan
1.Salinan laporan Polis
3. 
Perkara yang perlu disemak
1. Salinan laporan Polis
2. 
</t>
  </si>
  <si>
    <t xml:space="preserve">Rujuk :
Dokumen yang perlu disediakan:
1. Minit mesyuarat JKTD
2. 
Perkara yang perlu disemak
1. Keputusan  mesyuarat JKTD / MB / MMKN
</t>
  </si>
  <si>
    <t xml:space="preserve">Rujuk:
Dokumen yang perlu disediakan:
1. Fail kes
Perkara yang perlu disemak:
1.Dokumen direkod dan disusun dengan betul
2. Gambar 
3. Keputusan JKTD 
</t>
  </si>
  <si>
    <t xml:space="preserve">Rujuk:
Dokumen yang perlu disediakan:
1. Fail kes
Perkara yang perlu disemak:
1.Fail mempunyai nombor rujukan
</t>
  </si>
  <si>
    <t xml:space="preserve">Rujuk 
Dokumen yang perlu disediakan
1. Fail kes
Perkara yang perlu disemak
1. 
</t>
  </si>
  <si>
    <t>2 minggu – penyediaan kertas siasatan siap dikemukakan kepada PT / JKTD</t>
  </si>
  <si>
    <t xml:space="preserve">Rujuk: 
Dokumen yang perlu disediakan:
1. Laporan SO
Perkara yang perlu disemak:
1. Butir-butir pencerobohan (Lokasi, keluasan, kategori pencerobohan, 
2.  Pelan Lokasi dan Pelan Tapak
3. Gambar pencerobohan
</t>
  </si>
  <si>
    <t xml:space="preserve">Rujuk: 
Dokumen yang perlu disediakan:
1. Rancangan Kerja Tahunan
2. Aduan yang diterima 
3. Jadual rondaan
Perkara yang perlu disemak
1. Rancangan Kerja Tahunan
2. Aduan yang diterima
</t>
  </si>
  <si>
    <t>Adakah tangkapan dibuat  semasa rondaan?</t>
  </si>
  <si>
    <t xml:space="preserve">Rujuk:
Dokumen yang perlu disediakan
1. Borang 4c KTN
2. Buku rekod rondaan
3. Gambar
4. Kad pengenalan pihak yang terlibat (Pemandu, operator)
Perkara yang perlu disemak
1. Permit / doket masih berkuatkuasa
2. Buku Rekod tugasan SO
3. Gambar
4. 
</t>
  </si>
  <si>
    <t>berapa Kes diselesaikan dengan perintah kompaun / mahkamah.</t>
  </si>
  <si>
    <t xml:space="preserve">Rujuk 
Dokumen yang perlu disediakan
1. Kes fail 
Perkara yang perlu disemak
1. Rekod pembayaran kompaun
2. Tindakan terhadap kompaun yang belum dijelaskan.
* Bilangan kes: jumlah kes dalam masa 2 tahun terkini.
</t>
  </si>
  <si>
    <t xml:space="preserve">Rujuk 
Dokumen yang perlu disediakan
1. Gambar
Perkara yang perlu disemak
1. Gambar
</t>
  </si>
  <si>
    <t xml:space="preserve">Rujuk 
Dokumen yang perlu disediakan
1. Kes fail 
Perkara yang perlu disemak
1. Rekod pembayaran kompaun
2. Tindakan terhadap kompaun yang belum dijelaskan.
</t>
  </si>
  <si>
    <t>2 minggu – penyediaan kertas siasatan siap dilengkapkan  di peringkat PTD.</t>
  </si>
  <si>
    <t xml:space="preserve">Rujuk 
Dokumen yang perlu disediakan
1. kertas siasatan
Perkara yang perlu disemak
1. Catatan kertas minit
2. 
</t>
  </si>
  <si>
    <t>Penerangan : 
Sek 127 (3) (b)  KTN memperuntukkan bahawa mana-mana tanah yang pelanggaran syaratnya telah berlaku  melebihi 12 tahun tidak boleh dirampas</t>
  </si>
  <si>
    <t xml:space="preserve">Rujuk 
Dokumen yang perlu disediakan
1. Rancangan Kerja Tahunan
2. Aduan yang diterima 
Perkara yang perlu disemak
1. Rancangan Kerja Tahunan
2. Aduan yang diterima
* Bilangan fail : 
</t>
  </si>
  <si>
    <t>Adakah PTD mempunyai rekod tanah-tanah yang melanggar syarat?</t>
  </si>
  <si>
    <t xml:space="preserve">Rujuk 
Dokumen yang perlu disediakan
1. Rekod pelanggaran syarat tanah / Fail
2. Rekod aduan yang diterima
Perkara yang perlu disemak
1. Bilangan lot tanah yang melanggar syarat
2.  Jenis pelanggaran syarat tanah
3. 
* </t>
  </si>
  <si>
    <t xml:space="preserve">Adakah Notis remedi pelanggaran syarat dikeluarkan kepada pemilik tanah yang melanggar syarat mengikut tahap keseriusan </t>
  </si>
  <si>
    <t xml:space="preserve">Rujuk 
Dokumen yang perlu disediakan
1. Borang 7A dan Borang 7B KTN
2. Kertas siasatan
Perkara yang perlu disemak
1. Pernyataan pelanggaran Syarat 
2. Cadangan remedi pelanggaran syarat
3. Kaedah penyampaian notis pelanggaran (penghantar notis / pos berdaftar / notis gantian)
4. Sekiranya menggunakan notis gantian, perlu mengemukakan gambar, surat akuan bersumpah, warta, siaran akhbar (jika sesuai)
5. keputusan pentadbir tanah mengenai tindakan remedi yang perlu diambil
6. Endorsan dalam hakmilik </t>
  </si>
  <si>
    <t>Rujuk 
Dokumen yang perlu disediakan
1. Rekod permohonan remedi pelanggaran syarat
Perkara yang perlu disemak
1. Butiran pemohon dan hakmilik</t>
  </si>
  <si>
    <t>Rujuk 
Dokumen yang perlu disediakan
1. Borang 8A KTN
2.  Warta
Perkara yang perlu disemak
1. butiran hakmilik (No hakmilik, no lot, bandar / pekan / mukim)
2. Butiran pemilikan tanah (nama, alamat)</t>
  </si>
  <si>
    <t xml:space="preserve">Rujuk:
Dokumen yang perlu disediakan:
1. Fail kes
Perkara yang perlu disemak:
1.Dokumen direkod dan disusun dengan betul
2. Gambar 
</t>
  </si>
  <si>
    <t xml:space="preserve">Rujuk 
Dokumen yang perlu disediakan
1. Rekod pelanggaran syarat 
2.Salinan hakmilik
Perkara yang perlu disemak
1. Syarat nyata 
</t>
  </si>
  <si>
    <t>Adakah perlantikan  SO dibuat?</t>
  </si>
  <si>
    <t xml:space="preserve">Rujuk 
Dokumen yang perlu disediakan
1. Surat lantikan
2. Warta 
3. Kad kuasa
Perkara yang perlu disemak
1.Tarikh warta kad kuasa (Sek 12B KTN) berdasarkan tarikh lantikan
2.  Pewartaan berdasarkan kepada perjawatan
</t>
  </si>
  <si>
    <t>Rujuk 
Dokumen yang perlu disediakan
1. Fail permohonan
Perkara yang perlu disemak
1. Minit arahan 
2. tarikh diterima</t>
  </si>
  <si>
    <t xml:space="preserve">Rujuk 
Dokumen yang perlu disediakan
1. Pelan litho syit
2. Buku Index lot
3. Pelan Digital JUPEM
Perkara yang perlu disemak
1. Tandaan dalam syit
2. Semakan butiran index lot
3. </t>
  </si>
  <si>
    <t>Rujuk 
Dokumen yang perlu disediakan
1. Pelan
Perkara yang perlu disemak
1. Pelan Lokasi / Pelan Tapak</t>
  </si>
  <si>
    <t>Rujuk 
Dokumen yang perlu disediakan
1. Borang Laporan Tanah
Perkara yang perlu disemak
1. Butiran Tanah (keadaan tanah, kawasan sekeliling)</t>
  </si>
  <si>
    <t>Rujuk 
Dokumen yang perlu disediakan
1. Gambar
Perkara yang perlu disemak
1. Gambar</t>
  </si>
  <si>
    <t>Rujuk 
Dokumen yang perlu disediakan
1. Buku Kerja luar
2. Peralatan (GPS/Kompas / Total Station)
Perkara yang perlu disemak
1. Jadual kerja, rekod tarikh lawatan
2. bacaan koordinat</t>
  </si>
  <si>
    <t xml:space="preserve">Rujuk:
Dokumen yang perlu disediakan:
1. Fail kes
Perkara yang perlu disemak:
1.Dokumen direkod dan disusun dengan betul 
</t>
  </si>
  <si>
    <t>5 hari-untuk permohonan dibawah OSC (Sek 124 A dan 204D KTN)</t>
  </si>
  <si>
    <t xml:space="preserve">Rujuk 
Dokumen yang perlu disediakan
1. Fail
Perkara yang perlu disemak
1. Pelan juruukur
2. Cabutan hakmilik
3. </t>
  </si>
  <si>
    <t>14 hari –permohonan bukan dibawah OSC  (luar kawasan operasi PBT)</t>
  </si>
  <si>
    <t>Rujuk 
Dokumen yang perlu disediakan:
1. Fail
Perkara yang perlu disemak
1. Pelan juruukur
2. Cabutan hakmilik</t>
  </si>
  <si>
    <t>Rujuk 
Dokumen yang perlu disediakan
1. fail
2. Buku PU
3. Pelan
Perkara yang perlu disemak
1. Minit arahan
2. Surat kelulusan 
3. Pelan Kelulusan 
4. Borang permohonan PU yang lengkap beserta nombor PU
5. Butiran bayaran ukur/ pengecualian
6. Tandatangan PTD</t>
  </si>
  <si>
    <t xml:space="preserve">Rujuk 
Dokumen yang perlu disediakan
1. Pelan
Perkara yang perlu disemak
1. Pelan yang diluluskan </t>
  </si>
  <si>
    <t>Rujuk 
Dokumen yang perlu disediakan
1. Buku Permohonan ukur
Perkara yang perlu disemak
1. Minit arahan
2. Surat kelulusan 
3. Pelan Kelulusan 
4. Borang permohonan PU yang lengkap beserta nombor PU
5. Butiran bayaran ukur/ pengecualian
6. Tandatangan PTD</t>
  </si>
  <si>
    <t xml:space="preserve">Rujuk 
Dokumen yang perlu disediakan
1. Fail
Perkara yang perlu disemak
1. Salinan resit bayaran upah ukur
</t>
  </si>
  <si>
    <t>Rujuk 
Dokumen yang perlu disediakan
1. Surat iringan rasmi
2. Borang PU
Perkara yang perlu disemak
1. Maklumat dalam surat iringan dan Borang PU adalah sama.</t>
  </si>
  <si>
    <t xml:space="preserve">Rujuk 
Dokumen yang perlu disediakan
1. Fail kes
Perkara yang perlu disemak
1.Dokumen direkod dan disusun dengan betul
2. 
</t>
  </si>
  <si>
    <t xml:space="preserve">Rujuk 
Dokumen yang perlu disediakan
1. Fail kes
Perkara yang perlu disemak
1.Fail mempunyai nombor rujukan
</t>
  </si>
  <si>
    <t>Rujuk 
Dokumen yang perlu disediakan
1. Pelan Juru Ukur Berlesen
Perkara yang perlu disemak
1. Kedudukan pelan tapak
2. Pelan disediakan oleh Juru ukur bertauliah ( mempunyai  cop no lesen)
3. Surat lantikan juru ukur berlesen dan sijil Lembaga Juru Ukur Malaysia</t>
  </si>
  <si>
    <t>Rujuk 
Dokumen yang perlu disediakan
1. Pelan 
Perkara yang perlu disemak
1. Lot sedia ada atau tanah tersepit yang dikelilingi oleh tanah milik</t>
  </si>
  <si>
    <t>Rujuk 
Dokumen yang perlu disediakan
1. Buku Kerja luar
2. Peralatan (GPS/Kompas / Total Station)
3. Pelan
Perkara yang perlu disemak
1. Jadual kerja, rekod tarikh lawatan
2. bacaan koordinat</t>
  </si>
  <si>
    <t>PENTADBIRAN URUSAN CUKAI (A.P 69)</t>
  </si>
  <si>
    <t>AKAUNTABILITY (KUASA)(bagi cukai semasa, hasil bukan cukai dan tunggakan)</t>
  </si>
  <si>
    <t>Adakah semua Pegawai yang menjalankan tugas berkaitan hasil diberi kuasa mengikut peruntukan undang-undang</t>
  </si>
  <si>
    <t>x ≤ 59.9%</t>
  </si>
  <si>
    <t>60% ≤ x ≤ 69.9%</t>
  </si>
  <si>
    <t>70% ≤ x ≤ 79.9%</t>
  </si>
  <si>
    <t>80% ≤ x ≤ 89.9%</t>
  </si>
  <si>
    <r>
      <t xml:space="preserve"> x </t>
    </r>
    <r>
      <rPr>
        <sz val="15"/>
        <color indexed="12"/>
        <rFont val="Calibri"/>
        <family val="2"/>
      </rPr>
      <t>≥</t>
    </r>
    <r>
      <rPr>
        <sz val="15"/>
        <color indexed="12"/>
        <rFont val="Arial"/>
        <family val="2"/>
      </rPr>
      <t xml:space="preserve"> 9</t>
    </r>
    <r>
      <rPr>
        <sz val="15"/>
        <color indexed="12"/>
        <rFont val="Calibri"/>
        <family val="2"/>
      </rPr>
      <t>0</t>
    </r>
    <r>
      <rPr>
        <sz val="15"/>
        <color indexed="12"/>
        <rFont val="Arial"/>
        <family val="2"/>
      </rPr>
      <t xml:space="preserve">% </t>
    </r>
  </si>
  <si>
    <t>Pekeliling KPTG Bil 4/2009-Pelantikan Ejen Kutipan Hasil Tanah Dengan Kebenaran Pihak Berkuasa Negeri</t>
  </si>
  <si>
    <t>Surat lantikan penerima wang</t>
  </si>
  <si>
    <t>Salinan surat lantikan</t>
  </si>
  <si>
    <t>Surat lantikan pembatalan resit</t>
  </si>
  <si>
    <t>Surat lantikan Signatori penyata pemungut</t>
  </si>
  <si>
    <t>Surat kebenaran membawa dan menyimpan wang di bank</t>
  </si>
  <si>
    <t>Salinan surat kebenaran</t>
  </si>
  <si>
    <t>KUALITI (LATIHAN)</t>
  </si>
  <si>
    <t>Latihan berkaitan cukai sekurang-kurangnya lima hari setahun(individu)</t>
  </si>
  <si>
    <t>Laporan Latihan</t>
  </si>
  <si>
    <t>Latihan 'refreshment course' sekurang-kurangnya dua kali setahun (seluruh seksyen/unit)</t>
  </si>
  <si>
    <t>Latihan untuk Pegawai Baru sekurang-kurangnya dalam tempoh satu bulan dari tarikh mula bertugas</t>
  </si>
  <si>
    <t>B4.2</t>
  </si>
  <si>
    <t>PENGURUSAN CUKAI TANAH TAHUN SEMASA (Seksyen 94 KTN)</t>
  </si>
  <si>
    <t>Pencetakan dan penghantaran bil cukai tahun semasa</t>
  </si>
  <si>
    <t>Peratus pencetakan</t>
  </si>
  <si>
    <t>MENYEDIAKAN PELAN TINDAKAN KUTIPAN TAHUNAN:</t>
  </si>
  <si>
    <t>2a</t>
  </si>
  <si>
    <t>Januari-hantar bil</t>
  </si>
  <si>
    <t xml:space="preserve">Peratus penghantaran bil </t>
  </si>
  <si>
    <t>2b</t>
  </si>
  <si>
    <t>Jun-Analisa prestasi kutipan dan pelan tindakan kuatkuasa</t>
  </si>
  <si>
    <t>Fail laporan prestasi kutipan hasil</t>
  </si>
  <si>
    <t>2c</t>
  </si>
  <si>
    <t>Julai-Notis pentadbiran(berakhir 30 Jun)</t>
  </si>
  <si>
    <t>Pematuhan kepada Dasar Negeri (*Kecuali bagi Negeri Kelantan dimana tarikh akhir Bulan Jun digantikan dengan bulan Julai -Jadual 12)</t>
  </si>
  <si>
    <t>2d</t>
  </si>
  <si>
    <t>Ogos-Pengeluaran Notis 6A</t>
  </si>
  <si>
    <t>2e</t>
  </si>
  <si>
    <t>Disember-Draf Warta Notis 8A</t>
  </si>
  <si>
    <t>INISIATIF PENINGKATAN KUTIPAN CUKAI:</t>
  </si>
  <si>
    <t>3a</t>
  </si>
  <si>
    <t>Jawatankuasa pemantauan kutipan cukai di peringkat Negeri dan  Daerah</t>
  </si>
  <si>
    <t>Komitmen pentadbir tanah di peringkat negeri</t>
  </si>
  <si>
    <t>Peratus kehadiran Pentadbir Tanah dalam Mesyuarat Jawatankuasa Pemantauan Hasil Negeri</t>
  </si>
  <si>
    <t>Komitmen pentadbir tanah di peringkat daerah</t>
  </si>
  <si>
    <t>Minit mesyuarat Jawatankuasa pemantauan kutipan cukai (minimum 4 kali setahun)/mana-mana mesyuarat yang membincangkan mengenai hal ini</t>
  </si>
  <si>
    <t>3b</t>
  </si>
  <si>
    <t>Notis pentadbiran</t>
  </si>
  <si>
    <t>3c</t>
  </si>
  <si>
    <t>Menyediakan papan ,kain rentang, fliers, hebahan radio dll.</t>
  </si>
  <si>
    <t>3d</t>
  </si>
  <si>
    <t>Kutipan luar (e.g pasar raya, balairaya, dll.)</t>
  </si>
  <si>
    <t>3e</t>
  </si>
  <si>
    <t>Kemudahan bayaran secara atas talian</t>
  </si>
  <si>
    <t>3f</t>
  </si>
  <si>
    <t>Melalui kaunter agensi lain (e.g PBT, Pos Malaysia, TNB, dll.)</t>
  </si>
  <si>
    <t>Pematuhan Audit Akauntabiliti</t>
  </si>
  <si>
    <t>Anggaran/Sasaran Tahunan yang ditetapkan oleh PBN</t>
  </si>
  <si>
    <t>Anggaran Tahunan mengikut jumlah hakmilik</t>
  </si>
  <si>
    <t>Soal selidik D.O./Dokumentasi  anggaran jumlah hakmilik berbanding anggaran cukai</t>
  </si>
  <si>
    <t>CERTAINTY (KEPASTIAN)</t>
  </si>
  <si>
    <t>Bil dihantar selewat-lewatnya 31 Disember</t>
  </si>
  <si>
    <t xml:space="preserve">Masa servis yang berpatutan (&lt;20 minit), </t>
  </si>
  <si>
    <t>Masa untuk Penyelesaian Kes antara 6 bulan-1 Tahun</t>
  </si>
  <si>
    <t>B4.3</t>
  </si>
  <si>
    <t>PENGURUSAN HASIL BUKAN CUKAI</t>
  </si>
  <si>
    <t>Lain-lain seksyen berkaitan hasil</t>
  </si>
  <si>
    <t>Fi dipamirkan di kawasan yang boleh dilihat oleh orang awam</t>
  </si>
  <si>
    <t>Kaedah Tanah Negeri boleh disemak di kaunter</t>
  </si>
  <si>
    <t xml:space="preserve">pelan tindakan </t>
  </si>
  <si>
    <t>Kaedah Tanah Negeri boleh dicapai melalui laman web/boleh dibeli</t>
  </si>
  <si>
    <t>Sistem pemantauan status kes mengikut tindakan</t>
  </si>
  <si>
    <t xml:space="preserve">fail kes </t>
  </si>
  <si>
    <r>
      <t>Random sampling</t>
    </r>
    <r>
      <rPr>
        <sz val="15"/>
        <color indexed="8"/>
        <rFont val="Arial"/>
        <family val="2"/>
      </rPr>
      <t>' bagi jumlah kutipan (sama dengan caj yang dikenakan)</t>
    </r>
  </si>
  <si>
    <t>Fail meja perlu mengandungi kadar fi dan pengiraan bagi urusan yang dijalankan</t>
  </si>
  <si>
    <t>Latihan wajib kepada setiap pegawai yang mengurus</t>
  </si>
  <si>
    <t>B4.4</t>
  </si>
  <si>
    <t xml:space="preserve"> PENGURUSAN TUNGGAKAN CUKAI TANAH (SEKSYEN 97 KTN)</t>
  </si>
  <si>
    <t>PEMBERSIHAN DATA:</t>
  </si>
  <si>
    <t>1a</t>
  </si>
  <si>
    <t>No. kad pengenalan</t>
  </si>
  <si>
    <t>1b</t>
  </si>
  <si>
    <t>Alamat selaras antara hakmilik dan bil cukai</t>
  </si>
  <si>
    <t>1c</t>
  </si>
  <si>
    <t>Tiada hakmilik batal/luput di dalam sistem hasil</t>
  </si>
  <si>
    <t>1d</t>
  </si>
  <si>
    <t>Tiada hakmilik ‘hantu’ di dalam sistem kutipan cukai</t>
  </si>
  <si>
    <t>PERANCANGAN PENYELESAIAN TUNGGAKAN CUKAI</t>
  </si>
  <si>
    <t>Senarai hakmilik tertunggak dan orang berkepentingan</t>
  </si>
  <si>
    <t>Cerakin kedudukan tunggakan</t>
  </si>
  <si>
    <t>TINDAKAN KE ATAS PEMILIK YANG GAGAL MEMBAYAR CUKAI</t>
  </si>
  <si>
    <t xml:space="preserve">Kaunseling </t>
  </si>
  <si>
    <t>Notis pentadbiran-1 bulan</t>
  </si>
  <si>
    <t xml:space="preserve">TINDAKAN PERAMPASAN </t>
  </si>
  <si>
    <t>4a</t>
  </si>
  <si>
    <t>Buka fail kes</t>
  </si>
  <si>
    <t>4b</t>
  </si>
  <si>
    <t>Menyediakan laporan tunggakan</t>
  </si>
  <si>
    <t>4c</t>
  </si>
  <si>
    <t>Pengesahan laporan tunggakan</t>
  </si>
  <si>
    <t>4d</t>
  </si>
  <si>
    <t>Penyediaan Borang 6A</t>
  </si>
  <si>
    <t>4e</t>
  </si>
  <si>
    <t>Kelulusan Borang 6A oleh Pentadbir Tanah</t>
  </si>
  <si>
    <t>4f</t>
  </si>
  <si>
    <t>Penghantaran notis 6A</t>
  </si>
  <si>
    <t>4g</t>
  </si>
  <si>
    <t>Penghantaran Notis gantian (Jika berkaitan)</t>
  </si>
  <si>
    <t>4h</t>
  </si>
  <si>
    <t>Batal hakmilik dalam sistem cukai</t>
  </si>
  <si>
    <t>4i</t>
  </si>
  <si>
    <t>Endorsan atas hakmilik</t>
  </si>
  <si>
    <t>4j</t>
  </si>
  <si>
    <r>
      <rPr>
        <i/>
        <sz val="15"/>
        <color indexed="8"/>
        <rFont val="Arial"/>
        <family val="2"/>
      </rPr>
      <t>Cooling period</t>
    </r>
    <r>
      <rPr>
        <sz val="15"/>
        <color indexed="8"/>
        <rFont val="Arial"/>
        <family val="2"/>
      </rPr>
      <t xml:space="preserve"> tidak melebihi 5 bulan</t>
    </r>
  </si>
  <si>
    <t>4k</t>
  </si>
  <si>
    <t xml:space="preserve">Rujukan kepada PTG/LA </t>
  </si>
  <si>
    <t>4l</t>
  </si>
  <si>
    <t>Siar warta 8A - Pelucutan hak (Sek 130 KTN)</t>
  </si>
  <si>
    <t>4m</t>
  </si>
  <si>
    <t>Batal hakmilik dalam sistem</t>
  </si>
  <si>
    <t>4n</t>
  </si>
  <si>
    <t>Batal hakmilik dalam litho sheet</t>
  </si>
  <si>
    <t>4o</t>
  </si>
  <si>
    <t>Bukti penyampaian notis 6A</t>
  </si>
  <si>
    <t>Laporan kedudukan tunggakan cukai tanah pada 1 Januari</t>
  </si>
  <si>
    <t>Laporan jumlah tunggakan cukai yang telah dikutip</t>
  </si>
  <si>
    <t>Laporan bilangan Hakmilik dalam sistem (SPTB/e-Tanah/hakmilik sebelum KTN (e.g AA,IR,EMR))</t>
  </si>
  <si>
    <t>Laporan jumlah cukai dalam sistem cukai</t>
  </si>
  <si>
    <t>Laporan penguatkuasaan</t>
  </si>
  <si>
    <t>Bilangan Notis 6A yang dikeluarkan dan 8A yang diwartakan</t>
  </si>
  <si>
    <t>Bilangan hakmilik yang dibatalkan dan rekod bil cukai selepas pengembalian</t>
  </si>
  <si>
    <t xml:space="preserve">Dasar negeri berkaitan penguatkuasaan </t>
  </si>
  <si>
    <t>B4.5</t>
  </si>
  <si>
    <t xml:space="preserve"> KUALITI (DOKUMEN)</t>
  </si>
  <si>
    <t xml:space="preserve"> Laporan Audit Akauntabiliti</t>
  </si>
  <si>
    <t xml:space="preserve"> Laporan bilangan Hakmilik dalam sistem (SPTB/e-Tanah/hakmilik sebelum KTN (e.g AA,IR,EMR))</t>
  </si>
  <si>
    <t xml:space="preserve"> Laporan bilangan bil</t>
  </si>
  <si>
    <t xml:space="preserve"> Laporan rekod bagi kes-kes Remisyen/pengecualian cukai</t>
  </si>
  <si>
    <t>PELAN TINDAKAN</t>
  </si>
  <si>
    <t>6a</t>
  </si>
  <si>
    <t>Jumlah tunggakan</t>
  </si>
  <si>
    <t>6b</t>
  </si>
  <si>
    <t>Dasar Negeri</t>
  </si>
  <si>
    <t>6c</t>
  </si>
  <si>
    <t>Pekeliling KPPT Bil. 1/ 2006</t>
  </si>
  <si>
    <t>SISTEM PEMANTAUAN</t>
  </si>
  <si>
    <t>7a</t>
  </si>
  <si>
    <t>Arahan Pentadbir Tanah</t>
  </si>
  <si>
    <t>7b</t>
  </si>
  <si>
    <t>Minit-minit mesyuarat</t>
  </si>
  <si>
    <t>7c</t>
  </si>
  <si>
    <t>Sistem Laporan Bulanan kepada PTD</t>
  </si>
  <si>
    <t>7d</t>
  </si>
  <si>
    <t>Sistem Pemantauan Status Proses setiap kes</t>
  </si>
  <si>
    <t>FAIL KES</t>
  </si>
  <si>
    <t>8a</t>
  </si>
  <si>
    <t>Cabutan Arahan PBN</t>
  </si>
  <si>
    <t>8b</t>
  </si>
  <si>
    <t>Carian Rasmi</t>
  </si>
  <si>
    <t>8c</t>
  </si>
  <si>
    <t>Kiraan Tunggakan cukai secara manual</t>
  </si>
  <si>
    <t>8d</t>
  </si>
  <si>
    <t>Carta alir proses perampasan</t>
  </si>
  <si>
    <t>8e</t>
  </si>
  <si>
    <t>Senarai semak tindakan dalam fail</t>
  </si>
  <si>
    <t>8f</t>
  </si>
  <si>
    <t>Surat-surat peringatan</t>
  </si>
  <si>
    <t>8g</t>
  </si>
  <si>
    <t>Salinan Notis 6A yang ditandatangani oleh PTD</t>
  </si>
  <si>
    <t>8h</t>
  </si>
  <si>
    <t>Carian Rasmi selepas endorsan Borang 6A</t>
  </si>
  <si>
    <t>8i</t>
  </si>
  <si>
    <t>Semakan dan pengesahan Penolong Pegawai Undang-undang</t>
  </si>
  <si>
    <t>8j</t>
  </si>
  <si>
    <t>Arahan PTD untuk perampasan</t>
  </si>
  <si>
    <t>8k</t>
  </si>
  <si>
    <t>Pengesahan oleh YB L.A</t>
  </si>
  <si>
    <t>8l</t>
  </si>
  <si>
    <t>Salinan Notis 8A yang ditandatangani oleh PTD</t>
  </si>
  <si>
    <t>8m</t>
  </si>
  <si>
    <t>Carian Rasmi selepas endorsan Notis 8A</t>
  </si>
  <si>
    <t>8n</t>
  </si>
  <si>
    <t>Pembatalan di dalam Hakmilik SPTB/eTanah</t>
  </si>
  <si>
    <t>8o</t>
  </si>
  <si>
    <t>Pembatalan akaun cukai di dalam SPHT/eTanah</t>
  </si>
  <si>
    <t>8p</t>
  </si>
  <si>
    <t>Pembatalan di dalam Lithosyit</t>
  </si>
  <si>
    <t>8q</t>
  </si>
  <si>
    <t>Pembatalan di dalam Lot Indeks</t>
  </si>
  <si>
    <t>8r</t>
  </si>
  <si>
    <t>Print DHDK 'batal' dalam Jopa dan simpan dalam Jopa</t>
  </si>
  <si>
    <t>8s</t>
  </si>
  <si>
    <t>Gambar Notis Seksyen 431,432,433</t>
  </si>
  <si>
    <t>8t</t>
  </si>
  <si>
    <t>Afidavit</t>
  </si>
  <si>
    <t>B5. TEKNIKAL &amp; PENGUATKUASAAN</t>
  </si>
  <si>
    <r>
      <t xml:space="preserve"> x </t>
    </r>
    <r>
      <rPr>
        <sz val="15"/>
        <color indexed="12"/>
        <rFont val="Calibri"/>
        <family val="2"/>
      </rPr>
      <t>≥</t>
    </r>
    <r>
      <rPr>
        <sz val="15"/>
        <color indexed="12"/>
        <rFont val="Arial"/>
        <family val="2"/>
      </rPr>
      <t>9</t>
    </r>
    <r>
      <rPr>
        <sz val="15"/>
        <color indexed="12"/>
        <rFont val="Calibri"/>
        <family val="2"/>
      </rPr>
      <t>0</t>
    </r>
    <r>
      <rPr>
        <sz val="15"/>
        <color indexed="12"/>
        <rFont val="Arial"/>
        <family val="2"/>
      </rPr>
      <t xml:space="preserve">% </t>
    </r>
  </si>
  <si>
    <r>
      <rPr>
        <b/>
        <sz val="15"/>
        <color indexed="8"/>
        <rFont val="Arial"/>
        <family val="2"/>
      </rPr>
      <t>Rujuk:</t>
    </r>
    <r>
      <rPr>
        <sz val="15"/>
        <color indexed="8"/>
        <rFont val="Arial"/>
        <family val="2"/>
      </rPr>
      <t xml:space="preserve">
</t>
    </r>
    <r>
      <rPr>
        <b/>
        <sz val="15"/>
        <color indexed="8"/>
        <rFont val="Arial"/>
        <family val="2"/>
      </rPr>
      <t>Dokumen yang perlu disediakan:</t>
    </r>
    <r>
      <rPr>
        <sz val="15"/>
        <color indexed="8"/>
        <rFont val="Arial"/>
        <family val="2"/>
      </rPr>
      <t xml:space="preserve">
 1. Dokumen SOP
</t>
    </r>
    <r>
      <rPr>
        <b/>
        <sz val="15"/>
        <color indexed="8"/>
        <rFont val="Arial"/>
        <family val="2"/>
      </rPr>
      <t xml:space="preserve">Perkara yang perlu disemak:
</t>
    </r>
    <r>
      <rPr>
        <sz val="15"/>
        <color indexed="8"/>
        <rFont val="Arial"/>
        <family val="2"/>
      </rPr>
      <t xml:space="preserve">1. Carta alir proses kerja
</t>
    </r>
    <r>
      <rPr>
        <b/>
        <sz val="15"/>
        <color indexed="8"/>
        <rFont val="Arial"/>
        <family val="2"/>
      </rPr>
      <t xml:space="preserve">
* Bilangan fail untuk disemak : 5 buah
</t>
    </r>
  </si>
  <si>
    <r>
      <rPr>
        <b/>
        <sz val="15"/>
        <color indexed="8"/>
        <rFont val="Arial"/>
        <family val="2"/>
      </rPr>
      <t>Rujuk</t>
    </r>
    <r>
      <rPr>
        <sz val="15"/>
        <color indexed="8"/>
        <rFont val="Arial"/>
        <family val="2"/>
      </rPr>
      <t xml:space="preserve"> :
</t>
    </r>
    <r>
      <rPr>
        <b/>
        <sz val="15"/>
        <color indexed="8"/>
        <rFont val="Arial"/>
        <family val="2"/>
      </rPr>
      <t>Dokumen yang perlu disediakan</t>
    </r>
    <r>
      <rPr>
        <sz val="15"/>
        <color indexed="8"/>
        <rFont val="Arial"/>
        <family val="2"/>
      </rPr>
      <t xml:space="preserve">
 1. Dokumen SOP
</t>
    </r>
    <r>
      <rPr>
        <b/>
        <sz val="15"/>
        <color indexed="8"/>
        <rFont val="Arial"/>
        <family val="2"/>
      </rPr>
      <t xml:space="preserve">Perkara yang perlu disemak:
</t>
    </r>
    <r>
      <rPr>
        <sz val="15"/>
        <color indexed="8"/>
        <rFont val="Arial"/>
        <family val="2"/>
      </rPr>
      <t xml:space="preserve">1. Carta alir proses kerja
</t>
    </r>
    <r>
      <rPr>
        <b/>
        <sz val="15"/>
        <color indexed="8"/>
        <rFont val="Arial"/>
        <family val="2"/>
      </rPr>
      <t xml:space="preserve">
* Bilangan fail : 5</t>
    </r>
  </si>
  <si>
    <r>
      <rPr>
        <b/>
        <sz val="15"/>
        <color indexed="8"/>
        <rFont val="Arial"/>
        <family val="2"/>
      </rPr>
      <t>Rujuk</t>
    </r>
    <r>
      <rPr>
        <sz val="15"/>
        <color indexed="8"/>
        <rFont val="Arial"/>
        <family val="2"/>
      </rPr>
      <t xml:space="preserve"> 
</t>
    </r>
    <r>
      <rPr>
        <b/>
        <sz val="15"/>
        <color indexed="8"/>
        <rFont val="Arial"/>
        <family val="2"/>
      </rPr>
      <t>Dokumen yang perlu disediakan</t>
    </r>
    <r>
      <rPr>
        <sz val="15"/>
        <color indexed="8"/>
        <rFont val="Arial"/>
        <family val="2"/>
      </rPr>
      <t xml:space="preserve">
1.  Rekod pelanggaran syarat  
2. Dokumen SOP
</t>
    </r>
    <r>
      <rPr>
        <b/>
        <sz val="15"/>
        <color indexed="8"/>
        <rFont val="Arial"/>
        <family val="2"/>
      </rPr>
      <t xml:space="preserve">Perkara yang perlu disemak:
</t>
    </r>
    <r>
      <rPr>
        <sz val="15"/>
        <color indexed="8"/>
        <rFont val="Arial"/>
        <family val="2"/>
      </rPr>
      <t xml:space="preserve">1. Carta alir proses kerja
</t>
    </r>
    <r>
      <rPr>
        <b/>
        <sz val="15"/>
        <color indexed="8"/>
        <rFont val="Arial"/>
        <family val="2"/>
      </rPr>
      <t xml:space="preserve">
* Bilangan fail : </t>
    </r>
  </si>
  <si>
    <r>
      <t xml:space="preserve">Buat </t>
    </r>
    <r>
      <rPr>
        <i/>
        <sz val="15"/>
        <color indexed="8"/>
        <rFont val="Arial"/>
        <family val="2"/>
      </rPr>
      <t>demarcation</t>
    </r>
    <r>
      <rPr>
        <sz val="15"/>
        <color indexed="8"/>
        <rFont val="Arial"/>
        <family val="2"/>
      </rPr>
      <t xml:space="preserve"> mengikut draf pelan permohonan – jika perlu </t>
    </r>
  </si>
  <si>
    <r>
      <t xml:space="preserve">10 hari - bagi pelan PU disediakan oleh PPT yang memerlukan kerja-kerja </t>
    </r>
    <r>
      <rPr>
        <i/>
        <sz val="15"/>
        <color indexed="8"/>
        <rFont val="Arial"/>
        <family val="2"/>
      </rPr>
      <t>demarcation</t>
    </r>
    <r>
      <rPr>
        <sz val="15"/>
        <color indexed="8"/>
        <rFont val="Arial"/>
        <family val="2"/>
      </rPr>
      <t xml:space="preserve"> atas tanah</t>
    </r>
  </si>
  <si>
    <t>Ada tetapi tidak menyeluruh</t>
  </si>
  <si>
    <t>Ada dan menyeluruh</t>
  </si>
  <si>
    <t xml:space="preserve">Rujuk Pekeliling Kemajuan Pentadbiran Awam Bilangan 8 Tahun 1991: Panduan Mengenai Manual Prosedur Kerja dan Fail Meja </t>
  </si>
  <si>
    <t>1.1.1</t>
  </si>
  <si>
    <t>1.2.1</t>
  </si>
  <si>
    <t>1.2.2</t>
  </si>
  <si>
    <t>1.3.1</t>
  </si>
  <si>
    <t>A1 Pengurusan Organisasi</t>
  </si>
  <si>
    <t>A1.1 Perekayasaan Proses dan Prosedur Kerja (PPPK)</t>
  </si>
  <si>
    <t>Apakah mekanisme pemantauan dan pelaporan yang digunakan ke atas PPPK yang telah dilaksanakan oleh agensi?</t>
  </si>
  <si>
    <t>Adakah penilaian keberkesanan PPPK dilaksanakan?</t>
  </si>
  <si>
    <t>Penilaian belum dilaksanakan</t>
  </si>
  <si>
    <t>Penilaian sedang dilaksanakan</t>
  </si>
  <si>
    <t>Penilaian selesai dilaksanakan</t>
  </si>
  <si>
    <t xml:space="preserve">Penilaian dilaksanakan secara berkala </t>
  </si>
  <si>
    <t>Penilaian dilaksanakan secara berkala berserta dengan tindakan susulan</t>
  </si>
  <si>
    <t>A1.2 Pembudayaan Organisasi Cemerlang</t>
  </si>
  <si>
    <t>1.2.3</t>
  </si>
  <si>
    <t>1.2.4</t>
  </si>
  <si>
    <t>1.3.2</t>
  </si>
  <si>
    <t>1.4.1</t>
  </si>
  <si>
    <t>1.5.1</t>
  </si>
  <si>
    <t>Berapakah bilangan laporan JPKA  yang dikemukakan kepada SUK?</t>
  </si>
  <si>
    <t>Apakah skop pelaksanaan PPPK di Agensi?</t>
  </si>
  <si>
    <t>1-2 amalan</t>
  </si>
  <si>
    <t xml:space="preserve">3 dan lebih amalan 
</t>
  </si>
  <si>
    <t>A1.5 Pemantauan Keputusan Pengurusan</t>
  </si>
  <si>
    <t xml:space="preserve">Adakah pemeriksaan mengejut oleh Pentadbir Tanah sendiri dijalankan secara berkala dan tidak kurang dari sekali dalam tempoh 6 bulan? </t>
  </si>
  <si>
    <t>Apakah peratus/tahap  pelaksanaan ePerolehan atau seumpamanya?</t>
  </si>
  <si>
    <t>3 elemen</t>
  </si>
  <si>
    <t>2 elemen</t>
  </si>
  <si>
    <t xml:space="preserve">Secara sistematik dan berterusan </t>
  </si>
  <si>
    <t>Mempunyai KIK dan berjalan mengikut jadual</t>
  </si>
  <si>
    <t>Mempunyai KIK dan berjalan mengikut jadual dan terbukti berkesan</t>
  </si>
  <si>
    <t>Mempunyai KIK</t>
  </si>
  <si>
    <t>Mempunyai KIK dan berjalan tidak mengikut jadual</t>
  </si>
  <si>
    <t>Penyertaan (Peringkat Negeri)</t>
  </si>
  <si>
    <t>Penyertaan (Peringkat Daerah)</t>
  </si>
  <si>
    <t>Apakah tahap/jenis pengiktirafan berbentuk pertandingan yang diperoleh?</t>
  </si>
  <si>
    <t>Penyertaan (Peringkat Kebangsaan)</t>
  </si>
  <si>
    <t xml:space="preserve"> x ≥ 60% </t>
  </si>
  <si>
    <t>50% ≤ x &lt; 60%</t>
  </si>
  <si>
    <t xml:space="preserve"> x &lt; 30%</t>
  </si>
  <si>
    <t>Berapakah peratus tindakan susulan yang dilaksanakan berdasarkan persetujuan pihak pengurusan terhadap Kajian Kepuasan Pekerja?</t>
  </si>
  <si>
    <t>Adakah agensi merancang atau membudayakan, melaksana dan memantau program pembudayaan ilmu?</t>
  </si>
  <si>
    <t>Memantau secara sistematik dan berkala</t>
  </si>
  <si>
    <t>Memantau secara ad-hoc</t>
  </si>
  <si>
    <t>5 kali setahun</t>
  </si>
  <si>
    <t>4 kali setahun</t>
  </si>
  <si>
    <t>3 kali setahun</t>
  </si>
  <si>
    <t>2 kali setahun</t>
  </si>
  <si>
    <t xml:space="preserve">6 kali setahun atau lebih </t>
  </si>
  <si>
    <t xml:space="preserve">Rujukan </t>
  </si>
  <si>
    <t>Berapakah peratus pembayaran bil bagi perbelanjaan mengurus  yang telah dibuat dalam tempoh 14 hari?</t>
  </si>
  <si>
    <t>1.2.5</t>
  </si>
  <si>
    <t xml:space="preserve">Pengurusan   </t>
  </si>
  <si>
    <t>Berapakah bilangan program/aktiviti pembudayaan ilmu yang telah dilaksanakan?</t>
  </si>
  <si>
    <t>1 program</t>
  </si>
  <si>
    <t>2 program</t>
  </si>
  <si>
    <t>3 program</t>
  </si>
  <si>
    <t>4 program</t>
  </si>
  <si>
    <t>5 program</t>
  </si>
  <si>
    <t>A3 Pengurusan Sumber Manusia</t>
  </si>
  <si>
    <t>A3.1 Pengurusan Pembangunan Sumber Manusia</t>
  </si>
  <si>
    <t>Adakah aspek-aspek sumber manusia dibincangkan oleh mana-mana jawatankuasa yang dipengerusikan oleh Ketua Agensi?</t>
  </si>
  <si>
    <t xml:space="preserve">1 aspek sahaja </t>
  </si>
  <si>
    <t xml:space="preserve">2 aspek  </t>
  </si>
  <si>
    <t>3.1.1</t>
  </si>
  <si>
    <t>Pelan Operasi Latihan (POL)</t>
  </si>
  <si>
    <t xml:space="preserve">Tiada </t>
  </si>
  <si>
    <r>
      <t xml:space="preserve">Ada tetapi hanya meliputi </t>
    </r>
    <r>
      <rPr>
        <u/>
        <sz val="14"/>
        <color rgb="FF0000FF"/>
        <rFont val="Arial"/>
        <family val="2"/>
      </rPr>
      <t>kumpulan sokongan atau pengurusan dan profesional</t>
    </r>
  </si>
  <si>
    <r>
      <t xml:space="preserve"> Ada dan meliputi </t>
    </r>
    <r>
      <rPr>
        <u/>
        <sz val="14"/>
        <color rgb="FF0000FF"/>
        <rFont val="Arial"/>
        <family val="2"/>
      </rPr>
      <t>kumpulan sokongan  dan pengurusan dan profesional</t>
    </r>
  </si>
  <si>
    <t xml:space="preserve">Adakah pelaksanaan latihan mengikut POL yang ditetapkan? </t>
  </si>
  <si>
    <t>Tiada perancangan dan pelaporan</t>
  </si>
  <si>
    <t>Ada pelaporan sahaja</t>
  </si>
  <si>
    <t>Ada perancangan dan pelaporan</t>
  </si>
  <si>
    <t>Apakah peratus pematuhan terhadap arahan latihan 7 hari setahun yang ditetapkan bagi setiap warga organisasi?</t>
  </si>
  <si>
    <t>Adakah mekanisme pemantauan pelaksanaan POL dilaksanakan secara komprehensif?</t>
  </si>
  <si>
    <t xml:space="preserve"> Tiada sebarang mekanisme pemantauan diwujudkan </t>
  </si>
  <si>
    <t xml:space="preserve">Ada kesemua mekanisme dan dilaksanakan secara komprehensif </t>
  </si>
  <si>
    <t>g.</t>
  </si>
  <si>
    <t>Adakah latihan berkaitan bidang urusan tanah untuk pegawai baru berkhidmat dalam perkhidmatan tanah ada dilaksanakan dalam tempoh 1 tahun di INSTUN?</t>
  </si>
  <si>
    <t>h.</t>
  </si>
  <si>
    <t xml:space="preserve">Adakah penilaian latihan dijalankan untuk menilai tahap kompetensi kakitangan sebelum dan selepas menghadiri latihan? </t>
  </si>
  <si>
    <t>3.1.2</t>
  </si>
  <si>
    <t>Mentoring</t>
  </si>
  <si>
    <t>Adakah program pementoran dilaksanakan oleh Agensi?</t>
  </si>
  <si>
    <t>A3.2 Pengiktirafan/Penghargaan</t>
  </si>
  <si>
    <t>Tiada inisiatif untuk memberi perakuan bagi penerimaan pingat/bintang</t>
  </si>
  <si>
    <t>Ada inisiatif untuk memberi perakuan bagi penerimaan pingat/bintang</t>
  </si>
  <si>
    <t xml:space="preserve">Apakah tahap liputan bagi program-program pengiktirafan lain peringkat Jabatan yang dilaksanakan? </t>
  </si>
  <si>
    <t xml:space="preserve"> Unit atau Seksyen</t>
  </si>
  <si>
    <t xml:space="preserve"> Bahagian</t>
  </si>
  <si>
    <t xml:space="preserve"> Agensi</t>
  </si>
  <si>
    <t>A3.3 Pengurusan Nilai Dan Etika</t>
  </si>
  <si>
    <t>Adakah agensi menyediakan Program Pengurusan Integriti?</t>
  </si>
  <si>
    <t>Berapakah Program Pengurusan Integriti yang telah dilaksanakan?</t>
  </si>
  <si>
    <t xml:space="preserve">≥ 4 program setahun  </t>
  </si>
  <si>
    <t xml:space="preserve">c. </t>
  </si>
  <si>
    <t>Adakah agensi memantau pelaksanaan Program Pengurusan Integriti?</t>
  </si>
  <si>
    <t>Tiada mekanisme pemantauan</t>
  </si>
  <si>
    <r>
      <t xml:space="preserve">Ada mekanisme dan dipantau secara </t>
    </r>
    <r>
      <rPr>
        <u/>
        <sz val="14"/>
        <color rgb="FF0000FF"/>
        <rFont val="Arial"/>
        <family val="2"/>
      </rPr>
      <t>sistematik tetapi tidak berkala</t>
    </r>
    <r>
      <rPr>
        <sz val="14"/>
        <color rgb="FF0000FF"/>
        <rFont val="Arial"/>
        <family val="2"/>
      </rPr>
      <t xml:space="preserve"> </t>
    </r>
  </si>
  <si>
    <r>
      <t xml:space="preserve">Ada </t>
    </r>
    <r>
      <rPr>
        <u/>
        <sz val="14"/>
        <color rgb="FF0000FF"/>
        <rFont val="Arial"/>
        <family val="2"/>
      </rPr>
      <t>mekanisme dan pemantauan</t>
    </r>
    <r>
      <rPr>
        <sz val="14"/>
        <color rgb="FF0000FF"/>
        <rFont val="Arial"/>
        <family val="2"/>
      </rPr>
      <t xml:space="preserve"> secara </t>
    </r>
    <r>
      <rPr>
        <u/>
        <sz val="14"/>
        <color rgb="FF0000FF"/>
        <rFont val="Arial"/>
        <family val="2"/>
      </rPr>
      <t>sistematik dan berkala</t>
    </r>
  </si>
  <si>
    <t xml:space="preserve">d. </t>
  </si>
  <si>
    <t>Adakah agensi mengkaji semula pelaksanaan Program Pengurusan Integriti?</t>
  </si>
  <si>
    <t>Tiada kajian dilaksanakan</t>
  </si>
  <si>
    <t>Kajian sedang / telah dilaksanakan</t>
  </si>
  <si>
    <r>
      <t xml:space="preserve">Kajian </t>
    </r>
    <r>
      <rPr>
        <u/>
        <sz val="14"/>
        <color rgb="FF0000FF"/>
        <rFont val="Arial"/>
        <family val="2"/>
      </rPr>
      <t>telah dilaksanakan</t>
    </r>
    <r>
      <rPr>
        <sz val="14"/>
        <color rgb="FF0000FF"/>
        <rFont val="Arial"/>
        <family val="2"/>
      </rPr>
      <t xml:space="preserve"> dan </t>
    </r>
    <r>
      <rPr>
        <u/>
        <sz val="14"/>
        <color rgb="FF0000FF"/>
        <rFont val="Arial"/>
        <family val="2"/>
      </rPr>
      <t>tindakan susulan</t>
    </r>
    <r>
      <rPr>
        <sz val="14"/>
        <color rgb="FF0000FF"/>
        <rFont val="Arial"/>
        <family val="2"/>
      </rPr>
      <t xml:space="preserve"> ke atas hasil kajian </t>
    </r>
    <r>
      <rPr>
        <u/>
        <sz val="14"/>
        <color rgb="FF0000FF"/>
        <rFont val="Arial"/>
        <family val="2"/>
      </rPr>
      <t>telah diambil / dalam tindakan</t>
    </r>
  </si>
  <si>
    <t>3.3.1</t>
  </si>
  <si>
    <t>Pengurusan Audit Nilai</t>
  </si>
  <si>
    <t>Apakah peratus Nilai Komposit yang diperoleh dari Audit Nilai yang dijalankan?</t>
  </si>
  <si>
    <t>3.3.2</t>
  </si>
  <si>
    <t xml:space="preserve">Pengurusan tatatertib </t>
  </si>
  <si>
    <t>Bagi agensi yang tidak mempunyai kes-kes tatatertib, penilaian tidak dibuat (tiada unsur penalti)</t>
  </si>
  <si>
    <t>Berapa lamakah tempoh yang diambil bagi penyelesaian kes-kes tatatertib biasa?</t>
  </si>
  <si>
    <t>&gt; 6 bulan</t>
  </si>
  <si>
    <t>4 bulan &lt;  x ≤ 6 bulan</t>
  </si>
  <si>
    <t>Berapakah peratus penyelesaian kes-kes tatatertib yang tertunggak?</t>
  </si>
  <si>
    <t>&gt; 10%</t>
  </si>
  <si>
    <t>3% &lt; x ≤ 7%</t>
  </si>
  <si>
    <t>0% &lt; x ≤ 3%</t>
  </si>
  <si>
    <t>0% (tiada tunggakan)</t>
  </si>
  <si>
    <t>3.3.3</t>
  </si>
  <si>
    <t>Pengisytiharan harta</t>
  </si>
  <si>
    <t>Apakah peratus warga agensi yang telah mengisytiharkan harta?</t>
  </si>
  <si>
    <t>A3.4 Program Kaunseling</t>
  </si>
  <si>
    <t>Adakah agensi mempunyai mekanisme untuk melaksanakan program kaunseling/rakan pembimbing?</t>
  </si>
  <si>
    <t>Berapakah aktiviti/program kaunseling yang dilaksanakan di agensi?</t>
  </si>
  <si>
    <t>A3.5 Maklumat Sumber Manusia</t>
  </si>
  <si>
    <t>Apakah tahap pengemaskinian maklumat dalam  Buku Perkhidmatan warga agensi?</t>
  </si>
  <si>
    <t>Berapakah peratus maklumat sumber manusia dikemas kini dalam HRMIS?</t>
  </si>
  <si>
    <t>A4 Pengurusan ICT</t>
  </si>
  <si>
    <t>Penilaian adalah berdasarkan Penilaian Inspektorat oleh Bahagian Pematuhan ICT, MAMPU.</t>
  </si>
  <si>
    <t>A4.1 Tadbir Urus ICT</t>
  </si>
  <si>
    <t>4.1.1</t>
  </si>
  <si>
    <t>Pematuhan Dasar Keselamatan ICT</t>
  </si>
  <si>
    <t>Merujuk kepada Garis Panduan : Arahan Teknologi Maklumat dan Akta Aktiviti Kerajaan Elektronik (Akta 680) [19 Dis 2007]</t>
  </si>
  <si>
    <t>Pembudayaan DKICT tidak dilaksanakan</t>
  </si>
  <si>
    <t>Pembudayaan DKICT hanya kepada sebahagian warga agensi</t>
  </si>
  <si>
    <t>Pembudayaan DKICT dilaksanakan secara menyeluruh</t>
  </si>
  <si>
    <t>A4.2 Pembangunan dan Pelaksanaan Sistem ICT</t>
  </si>
  <si>
    <t>4.2.1</t>
  </si>
  <si>
    <t>Pembangunan Laman Web/Portal</t>
  </si>
  <si>
    <t xml:space="preserve">Merujuk kepada Pekeliling Am: Bilangan 1/2006 - Pengurusan Laman Web/Portal Sektor Awam [6 Nov 2006] dan Surat Arahan KP MAMPU: Penggunaan Media Jaringan Sosial Di Sektor Awam [Tarikh : 19 November 2009]
</t>
  </si>
  <si>
    <t>1 bintang</t>
  </si>
  <si>
    <t>2 bintang</t>
  </si>
  <si>
    <t>3 bintang</t>
  </si>
  <si>
    <t>A4.3 Pengurusan dan Pentadbiran Info-Struktur ICT</t>
  </si>
  <si>
    <t>4.3.1</t>
  </si>
  <si>
    <t>Pengurusan Aset ICT</t>
  </si>
  <si>
    <t xml:space="preserve">Merujuk kepada Garis Panduan: Arahan Teknologi Maklumat dan Akta Aktiviti Kerajaan Elektronik (Akta 680) [19 Dis 2007]
</t>
  </si>
  <si>
    <t xml:space="preserve">Adakah terdapat sistem pengurusan aset di agensi?
</t>
  </si>
  <si>
    <t>Tidak mempunyai sistem</t>
  </si>
  <si>
    <t>Mempunyai sistem</t>
  </si>
  <si>
    <t>Adakah aset ICT yang dibawa keluar mendapat keizinan/kelulusan agensi terlebih dahulu?</t>
  </si>
  <si>
    <t>Aset ICT yang dibawa keluar tidak mendapat keizinan/kelulusan</t>
  </si>
  <si>
    <t>Sebahagian Aset ICT yang dibawa keluar tidak mendapat keizinan/kelulusan</t>
  </si>
  <si>
    <t>Semua Aset ICT yang dibawa keluar tidak mendapat keizinan/kelulusan</t>
  </si>
  <si>
    <t>4.3.2</t>
  </si>
  <si>
    <t>Penggunaan Internet</t>
  </si>
  <si>
    <t xml:space="preserve">Merujuk kepada Pekeliling Kemajuan Pentadbiran Awam: Bil. 1/2003 - Garis Panduan Mengenai Tatacara Penggunaan Internet &amp; Mel Elektronik Di Agensi-agensi Kerajaan [28 Nov 2003]
</t>
  </si>
  <si>
    <t xml:space="preserve">Adakah bahan rasmi yang hendak dimuat naik ke Internet dikawal?
</t>
  </si>
  <si>
    <t>Tidak dikawal</t>
  </si>
  <si>
    <t>Dikawal sebahagian sahaja (tiada kelulusan ketua jabatan)</t>
  </si>
  <si>
    <t>Dikawal sepenuhnya (dengan kelulusan ketua jabatan)</t>
  </si>
  <si>
    <t>4.3.3</t>
  </si>
  <si>
    <t xml:space="preserve">Pengurusan Rangkaian Komunikasi dan Operasi </t>
  </si>
  <si>
    <t xml:space="preserve">Adakah penyelenggaraan peralatan ICT dilaksanakan?
</t>
  </si>
  <si>
    <t>Tiada penyelenggaraan</t>
  </si>
  <si>
    <t>Ada tetapi penyelenggaraan  dibuat tidak menyeluruh</t>
  </si>
  <si>
    <t>Ada penyelenggaraan dibuat secara menyeluruh</t>
  </si>
  <si>
    <t>A4.4 Pengurusan Keselamatan ICT</t>
  </si>
  <si>
    <t>4.4.1</t>
  </si>
  <si>
    <t>4.4.2</t>
  </si>
  <si>
    <t>Keselamatan Sumber Manusia</t>
  </si>
  <si>
    <t xml:space="preserve">Adakah agensi menguruskan kawalan akses terhadap perubahan kontraktor/pembekal (berhenti/tamat kontrak)?
</t>
  </si>
  <si>
    <t>Tiada pengurusan kawalan akses.</t>
  </si>
  <si>
    <t xml:space="preserve">Ada pengurusan kawalan akses </t>
  </si>
  <si>
    <t xml:space="preserve">Adakah semua aset ICT dikembalikan mengikut peraturan dan/atau terma perkhidmatan yang ditetapkan bagi personel bertukar/berhenti/bersara?
</t>
  </si>
  <si>
    <t>Pengurusan Insiden Keselamatan ICT</t>
  </si>
  <si>
    <t xml:space="preserve">Merujuk kepada Pekeliling Am: Bil 1/2001 - Mekanisme Pelaporan Insiden Keselamatan Teknologi Maklumat dan Komunikasi [4 Apr 2001], Surat Pekeliling Am: Bil. 4/2006 - Pengurusan Pengendalian Insiden Keselamatan ICT Sektor Awam [9 Nov 2006] dan Surat Arahan KP MAMPU: MAMPU.702-1/1/7 Jld. 3 (48)- Pengaktifan Fail Log Server Bagi Tujuan Pengurusan Pengendalian Insiden Keselamatan ICT Di Agensi-agensi Kerajaan [23 Mac 2010]
</t>
  </si>
  <si>
    <t>A5 Pengurusan Rekod</t>
  </si>
  <si>
    <t>A5.1 Komitmen Agensi</t>
  </si>
  <si>
    <t>5.1.1</t>
  </si>
  <si>
    <t xml:space="preserve">Ada dokumen rujukan tetapi tiada Akta Arkib Negara </t>
  </si>
  <si>
    <t xml:space="preserve">Adakah agensi mendapatkan khidmat nasihat Pengurusan Rekod Kerajaan dari Arkib Negara?
</t>
  </si>
  <si>
    <t xml:space="preserve">Adakah agensi menyediakan latihan mengenai Pengurusan Rekod?
</t>
  </si>
  <si>
    <r>
      <t xml:space="preserve">Agensi telah melaksanakan  latihan berkaitan Pengurusan Rekod anjuran luaran (ANM/INTAN dll) atau dalaman (inisiatif jabatan) </t>
    </r>
    <r>
      <rPr>
        <sz val="14"/>
        <color rgb="FF0000FF"/>
        <rFont val="Calibri"/>
        <family val="2"/>
      </rPr>
      <t>≤</t>
    </r>
    <r>
      <rPr>
        <sz val="14"/>
        <color rgb="FF0000FF"/>
        <rFont val="Arial"/>
        <family val="2"/>
      </rPr>
      <t>2 kali setahun</t>
    </r>
  </si>
  <si>
    <t xml:space="preserve">Agensi telah melaksanakan  latihan berkaitan Pengurusan Rekod anjuran luaran (ANM/INTAN dll) atau dalaman (inisiatif jabatan)    &gt; 2 kali setahun </t>
  </si>
  <si>
    <t>A5.2 Pelaksanaan Program dan Aktiviti Pengurusan Rekod</t>
  </si>
  <si>
    <t>5.2.1</t>
  </si>
  <si>
    <t>Prosedur dan Amalan Registri</t>
  </si>
  <si>
    <t xml:space="preserve">Surat dan dokumen lampiran yang diterima dan diwujudkan oleh jabatan dan agensi Kerajaan dalam menjalankan urusan rasminya hendaklah dikandungkan dalam satu fail yang didaftar menggunakan kulit fail yang ditetapkan. Penggunaan fail ini membolehkan maklumat yang terkandung di dalamnya dikawal dan dicapai dengan cepat dan tepat apabila diperlukan. Fail mesti diuruskan dengan sistematik mengikut piawaian dan prosedur pengurusan rekod yang ditetapkan oleh Arkib Negara Malaysia.
</t>
  </si>
  <si>
    <t>Tiada daftar</t>
  </si>
  <si>
    <t xml:space="preserve">Adakah Agensi mewujudkan Registri yang bertanggungjawab ke atas rekod aktif jabatan?
</t>
  </si>
  <si>
    <t>Mematuhi 2 kriteria</t>
  </si>
  <si>
    <t>A5.3 Pelupusan Rekod</t>
  </si>
  <si>
    <t>5.3.1</t>
  </si>
  <si>
    <t xml:space="preserve">Pelupusan rekod bermaksud cara menguruskan pengasingan rekod untuk tujuan pemusnahan, pemindahan atau selainnya. Ia meliputi semua jenis dan format rekod termasuk rekod elektronik.
</t>
  </si>
  <si>
    <t>Tidak dilaksanakan</t>
  </si>
  <si>
    <t>B PERKHIDMATAN TERAS</t>
  </si>
  <si>
    <t>B1. PELUPUSAN</t>
  </si>
  <si>
    <t>B1.1 Permohonan Pemberimilikan (Sek 76 KTN)</t>
  </si>
  <si>
    <t>Pengurusan akauntabiliti</t>
  </si>
  <si>
    <t>1.1.2</t>
  </si>
  <si>
    <t>Pengurusan Permohonan</t>
  </si>
  <si>
    <t>Adakah permohonan diproses mengikut prosedur yang ditetapkan?</t>
  </si>
  <si>
    <t>x &lt; 29.9%</t>
  </si>
  <si>
    <t>30% ≤ x &lt; 39.9%</t>
  </si>
  <si>
    <t>40% ≤ x &lt; 49.9%</t>
  </si>
  <si>
    <t>50% ≤ x &lt; 59.9%</t>
  </si>
  <si>
    <t>i.</t>
  </si>
  <si>
    <t>j.</t>
  </si>
  <si>
    <t>k.</t>
  </si>
  <si>
    <t>l.</t>
  </si>
  <si>
    <t xml:space="preserve">Adakah permohonan yang  dikemukakan lengkap dan menepati  senarai semak?                  </t>
  </si>
  <si>
    <t>Adakah permohonan baru diselesaikan dalam tempoh 1 bulan 
(untuk jangka masa pendek)?</t>
  </si>
  <si>
    <t>Adakah permohonan  diselesaikan dalam tempoh 6 bulan (untuk jangka masa panjang)- Kelulusan PBN ?</t>
  </si>
  <si>
    <t>Adakah permohonan baru  diselesaikan dalam tempoh 3 bulan (untuk jangka masa panjang) – Kelulusan PTD ?</t>
  </si>
  <si>
    <t>Adakah permohonan  diselesaikan dalam tempoh1 hari  untuk mengeluarkan Borang 4A selepas menerima bayaran?</t>
  </si>
  <si>
    <t>Adakah permohonan pembaharuan yang memerlukan pengesahan/laporan penolong pegawai tanah (SO) diselesaikan dalam tempoh 1 bulan?</t>
  </si>
  <si>
    <t xml:space="preserve">Adakah kelulusan permohonan diproses mengikut prosedur yang ditetapkan?
</t>
  </si>
  <si>
    <t>Adakah semakan semula pengiraan dilakukan (jika diperlukan)?</t>
  </si>
  <si>
    <t>B1.4 Permohonan Perizaban (Sek 62 KTN)</t>
  </si>
  <si>
    <t>1.4.2</t>
  </si>
  <si>
    <t xml:space="preserve">Adakah permohonan diproses mengikut prosedur yang ditetapkan? </t>
  </si>
  <si>
    <t>1.5.2</t>
  </si>
  <si>
    <t>1.6.1</t>
  </si>
  <si>
    <t xml:space="preserve">Adakah ahli mesyuarat dan pegawai yang menguruskan mesyuarat diberi kuasa?
</t>
  </si>
  <si>
    <t>1.6.2</t>
  </si>
  <si>
    <t>B2.1 Pendaftaran Hakmilik Tanah (QT) Di Pejabat Tanah</t>
  </si>
  <si>
    <t>2.1.1</t>
  </si>
  <si>
    <t>2.2.1</t>
  </si>
  <si>
    <t xml:space="preserve">Adakah pendaftaran dibuat oleh pegawai yang diberi kuasa?
</t>
  </si>
  <si>
    <t>2.2.2</t>
  </si>
  <si>
    <t>Adakah penukaran Hakmilik Sementara (QT) kepada 
Hakmilik Tetap (FT) diproses mengikut prosedur yang ditetapkan?</t>
  </si>
  <si>
    <t>Berapakah peratus penyelesaian berbanding dengan jumlah hakmilik yang diterima?</t>
  </si>
  <si>
    <t>B 2.3 Pendaftaran Urusniaga / Bukan Urusniaga</t>
  </si>
  <si>
    <t>2.3.1</t>
  </si>
  <si>
    <t>2.3.2</t>
  </si>
  <si>
    <t>Adakah permohonan yang dikemukakan lengkap dan menepati senarai semak?</t>
  </si>
  <si>
    <t>Berapakah peratus perserahan yang diselesaikan berbanding dengan perserahan yang diterima?</t>
  </si>
  <si>
    <t>B2.4 Lelongan Awam</t>
  </si>
  <si>
    <t>2.4.1</t>
  </si>
  <si>
    <t>2.4.2</t>
  </si>
  <si>
    <t>Adakah penghantaran notis kepada pihak berkepentingan dibuat dengan sempurna?</t>
  </si>
  <si>
    <t>Adakah prosedur pembatalan/penangguhan tarikh lelongan dibuat mengikut prosedur yang ditetapkan (Borang 16O)? (jika berkaitan)</t>
  </si>
  <si>
    <r>
      <t xml:space="preserve"> x </t>
    </r>
    <r>
      <rPr>
        <sz val="14"/>
        <color rgb="FF0000FF"/>
        <rFont val="Calibri"/>
        <family val="2"/>
      </rPr>
      <t>≥</t>
    </r>
    <r>
      <rPr>
        <sz val="14"/>
        <color rgb="FF0000FF"/>
        <rFont val="Arial"/>
        <family val="2"/>
      </rPr>
      <t>9</t>
    </r>
    <r>
      <rPr>
        <sz val="14"/>
        <color rgb="FF0000FF"/>
        <rFont val="Calibri"/>
        <family val="2"/>
      </rPr>
      <t>0</t>
    </r>
    <r>
      <rPr>
        <sz val="14"/>
        <color rgb="FF0000FF"/>
        <rFont val="Arial"/>
        <family val="2"/>
      </rPr>
      <t xml:space="preserve">% </t>
    </r>
  </si>
  <si>
    <t>Adakah lelongan awam diselesaikan sepenuhnya dalam tempoh 1 tahun?</t>
  </si>
  <si>
    <t>Adakah siasatan lelongan diselesaikan dalam tempoh 3 bulan?</t>
  </si>
  <si>
    <t>2.5.1</t>
  </si>
  <si>
    <t>* Semua pembetulan boleh dibuat melalui aplikasi SPTB atas kebenaran Pentadbir Tanah. Bagi menjaga integriti dan kesahihan data, sebarang pembetulan data secara terus melalui pangkalan data adalah TIDAK DIBENARKAN SAMA SEKALI.</t>
  </si>
  <si>
    <t>Adakah Pejabat Tanah melakukan pembetulan data terhadap pangkalan data secara teratur dan sempurna?</t>
  </si>
  <si>
    <t>Rujuk Pekeliling KPTG Bilangan1/2012</t>
  </si>
  <si>
    <t xml:space="preserve">Adakah pengurusan bilik kebal dikendalikan oleh pegawai yang diberi kuasa?
</t>
  </si>
  <si>
    <t>Adakah pintu masuk sentiasa dikunci atau diawasi?</t>
  </si>
  <si>
    <t>Adakah agensi melakukan penambahbaikan kawalan akses di bilik kebal?</t>
  </si>
  <si>
    <t>Melaksanakan kawalan akses yang minimun</t>
  </si>
  <si>
    <t>Melaksanakan kawalan akses yang maksimun</t>
  </si>
  <si>
    <t>Adakah keluar/masuk dokumen direkodkan dengan sempurna?</t>
  </si>
  <si>
    <t>Adakah tanda amaran “Tiada orang awam dibenarkan berada di sini (atau seumpamanya)” diletakkan di luar bilik kebal?</t>
  </si>
  <si>
    <t>Adakah CCTV yang dipasang di bilik kebal berfungsi dengan baik?</t>
  </si>
  <si>
    <t>Adakah kunci pendua /kod rahsia dan juga senarai nama orang yang bertanggungjawab terhadap bilik kebal dikemukakan kepada Pegawai Keselamatan Negeri?</t>
  </si>
  <si>
    <t>Kawalan daripada kebakaran</t>
  </si>
  <si>
    <t>Adakah terdapat tanda zon larangan merokok di bilik kebal?</t>
  </si>
  <si>
    <r>
      <rPr>
        <b/>
        <sz val="14"/>
        <color rgb="FF993300"/>
        <rFont val="Arial"/>
        <family val="2"/>
      </rPr>
      <t>Perkara yang disemak :</t>
    </r>
    <r>
      <rPr>
        <b/>
        <sz val="14"/>
        <color rgb="FF1E0EE8"/>
        <rFont val="Arial"/>
        <family val="2"/>
      </rPr>
      <t xml:space="preserve">
</t>
    </r>
    <r>
      <rPr>
        <sz val="14"/>
        <color rgb="FF1E0EE8"/>
        <rFont val="Arial"/>
        <family val="2"/>
      </rPr>
      <t xml:space="preserve">1. Tanda amaran larangan merokok diletakkan ditempat yang senang dilihat.
</t>
    </r>
  </si>
  <si>
    <t>Adakah alat pemadam api yang masih sah tarikh luput di tempatkan di dalam bilik kebal pada kadar yang ditetapkan?</t>
  </si>
  <si>
    <t>Kawalan Persekitaran</t>
  </si>
  <si>
    <t>Adakah semua suratcara dan instrumen kecuali dokumen bulan semasa dijilid?</t>
  </si>
  <si>
    <t>Kawalan Daripada Air</t>
  </si>
  <si>
    <t>Adakah alat penghawa dingin sentiasa berada dalam keadaan baik?</t>
  </si>
  <si>
    <t>Kebersihan</t>
  </si>
  <si>
    <t>Adakah ciri-ciri amalan 5S dilaksanakan dalam bilik kebal?</t>
  </si>
  <si>
    <t>2.7.1</t>
  </si>
  <si>
    <t xml:space="preserve">Adakah pengurusan bilik server SPTB/E-Tanah dikendalikan oleh pegawai yang diberi kuasa?
</t>
  </si>
  <si>
    <t>2.7.2</t>
  </si>
  <si>
    <t>Kawalan Akses</t>
  </si>
  <si>
    <t xml:space="preserve"> Adakah Pejabat Tanah menyediakan senarai pegawai-pegawai yang dibenarkan masuk dalam bilik server?</t>
  </si>
  <si>
    <t xml:space="preserve">Bagaimana kawalan akses bilik server dilakukan? </t>
  </si>
  <si>
    <r>
      <t xml:space="preserve">Tiada </t>
    </r>
    <r>
      <rPr>
        <i/>
        <sz val="14"/>
        <color rgb="FF0000FF"/>
        <rFont val="Arial"/>
        <family val="2"/>
      </rPr>
      <t>backup</t>
    </r>
    <r>
      <rPr>
        <sz val="14"/>
        <color rgb="FF0000FF"/>
        <rFont val="Arial"/>
        <family val="2"/>
      </rPr>
      <t xml:space="preserve"> dilakukan</t>
    </r>
  </si>
  <si>
    <t>Kawalan Fizikal</t>
  </si>
  <si>
    <t>Kawalan Kebakaran</t>
  </si>
  <si>
    <r>
      <rPr>
        <b/>
        <sz val="14"/>
        <color rgb="FF993300"/>
        <rFont val="Arial"/>
        <family val="2"/>
      </rPr>
      <t>Perkara yang disemak :</t>
    </r>
    <r>
      <rPr>
        <b/>
        <sz val="14"/>
        <color rgb="FF1E0EE8"/>
        <rFont val="Arial"/>
        <family val="2"/>
      </rPr>
      <t xml:space="preserve">
</t>
    </r>
    <r>
      <rPr>
        <sz val="14"/>
        <color rgb="FF1E0EE8"/>
        <rFont val="Arial"/>
        <family val="2"/>
      </rPr>
      <t>1. Tiada bahan mudah bakar seperti kertas/kotak-kotak peralatan dan lain-lain yang tidak berkaitan disimpan di bilik server</t>
    </r>
  </si>
  <si>
    <t>Adakah penggunaan alat pemadam api yang bersesuaian digunapakai di bilik server ?</t>
  </si>
  <si>
    <t xml:space="preserve">Bagaimana kawalan persekitaran dilakukan? </t>
  </si>
  <si>
    <t>Adakah suhu dan kelembapan bilik server dalam kadar yang bersesuaian?</t>
  </si>
  <si>
    <t>Adakah ciri-ciri amalan 5S dilaksanakan dalam bilik server?</t>
  </si>
  <si>
    <t xml:space="preserve">Bagaimana kawalan akses ruang pendaftaran dilakukan? </t>
  </si>
  <si>
    <t>Adakah tanda amaran "pelawat tidak dibenarkan masuk tanpa kebenaran" atau seumpanya diletakkan di bilik atau ruang yang dinyatakan?</t>
  </si>
  <si>
    <r>
      <rPr>
        <b/>
        <sz val="14"/>
        <color rgb="FF993300"/>
        <rFont val="Arial"/>
        <family val="2"/>
      </rPr>
      <t>Perkara yang disemak :</t>
    </r>
    <r>
      <rPr>
        <b/>
        <sz val="14"/>
        <color rgb="FF1E0EE8"/>
        <rFont val="Arial"/>
        <family val="2"/>
      </rPr>
      <t xml:space="preserve">
</t>
    </r>
    <r>
      <rPr>
        <sz val="14"/>
        <color rgb="FF1E0EE8"/>
        <rFont val="Arial"/>
        <family val="2"/>
      </rPr>
      <t>1. Tanda amaran diletakkan ditempat yg senang dilihat</t>
    </r>
  </si>
  <si>
    <t>Penggunaan Sistem Biometrik (SELAMAT)</t>
  </si>
  <si>
    <t>Adakah pengesahan identiti pihak berkepentingan atau tuan tanah di pejabat tanah dilakukan menggunakan biometrik? (Bagi pejabat tanah yang mempunyai kemudahan Biometrik)</t>
  </si>
  <si>
    <r>
      <t xml:space="preserve">Adakah permohonan selepas diterima (dari tarikh Pejabat Tanah </t>
    </r>
    <r>
      <rPr>
        <b/>
        <sz val="14"/>
        <color rgb="FF0000FF"/>
        <rFont val="Arial"/>
        <family val="2"/>
      </rPr>
      <t>Cop Terima</t>
    </r>
    <r>
      <rPr>
        <sz val="14"/>
        <color rgb="FF0000FF"/>
        <rFont val="Arial"/>
        <family val="2"/>
      </rPr>
      <t>) dari OSC atau lain-lain pihak untuk  dibawa ke PTG diselesaikan dalam tempoh 10 hari?</t>
    </r>
  </si>
  <si>
    <t>3.2.1</t>
  </si>
  <si>
    <t>3.2.2</t>
  </si>
  <si>
    <t>a,</t>
  </si>
  <si>
    <t xml:space="preserve">Adakah permohonan yang diterima dari jabatan teknikal sehingga kelulusan PTD diselesaikan dalam tempoh 4 minggu?
</t>
  </si>
  <si>
    <t>Adakah permohonan yang diterima dari jabatan teknikal sehingga dibawa ke PTG diselesaikan dalam tempoh 4 minggu?</t>
  </si>
  <si>
    <t>3.4.1</t>
  </si>
  <si>
    <t>3.4.2</t>
  </si>
  <si>
    <t>Adakah permohonan biasa dapat diselesaikan dalam tempoh 6 minggu?</t>
  </si>
  <si>
    <t>Adakah permohonan bagi projek berimpak tinggi dapat diselesaikan dalam tempoh 3 minggu?</t>
  </si>
  <si>
    <t>3.5.1</t>
  </si>
  <si>
    <t>3.5.2</t>
  </si>
  <si>
    <t>Adakah permohonan yang diterima sehingga dihantar ke jabatan teknikal untuk ulasan diselesaikan dalam tempoh 10 hari?</t>
  </si>
  <si>
    <t xml:space="preserve">Adakah permohonan yang diterima dari jabatan teknikal sehingga kelulusan PTD diselesaikan dalam tempoh 4 minggu?
</t>
  </si>
  <si>
    <t>3.6.1</t>
  </si>
  <si>
    <t>3.6.2</t>
  </si>
  <si>
    <t>Adakah permohonan yang diterima lengkap dan menepati senarai semak?</t>
  </si>
  <si>
    <t>Adakah permohonan yang diterima dari ulasan teknikal sehingga kelulusan  PTD diselesaikan dalam tempoh 4 minggu?</t>
  </si>
  <si>
    <t>3.7.1</t>
  </si>
  <si>
    <t>3.7.2</t>
  </si>
  <si>
    <t>B3.8 Pengambilan Tanah Di Bawah Seksyen 3(1)(A)</t>
  </si>
  <si>
    <t>3.8.1</t>
  </si>
  <si>
    <t>3.8.2</t>
  </si>
  <si>
    <t xml:space="preserve">Adakah permohonan yang dikemukakan lengkap dan menepati senarai semak?
</t>
  </si>
  <si>
    <t xml:space="preserve">Adakah kelulusan permohanan diproses mengikut prosedur yang ditetapkan?
</t>
  </si>
  <si>
    <t xml:space="preserve">Adakah permohonan pengambilan tanah bagi 30 lot (dengan syarat pemilik tidak melebihi 100 pemilik/pihak berkepentingan lain) diselesaikan (sehingga Borang H dikeluarkan) dalam tempoh 6 bulan?
</t>
  </si>
  <si>
    <t>Adakah permohonan pengambilan tanah yang melebihi 30 lot diselesaikan (sehingga Borang H dikeluarkan) dalam tempoh 1 tahun?</t>
  </si>
  <si>
    <t>4.1.2</t>
  </si>
  <si>
    <t>4.2.2</t>
  </si>
  <si>
    <t>Pelan Tindakan Kutipan Tahunan:</t>
  </si>
  <si>
    <t>Adakah Notis 8A dikeluarkan mengikut prosedur yang ditetapkan?</t>
  </si>
  <si>
    <t>4.2.3</t>
  </si>
  <si>
    <t>Bagaimanakah komitmen Pentadbir Tanah di peringkat negeri?</t>
  </si>
  <si>
    <t>Tiada kehadiran Pentadbir Tanah</t>
  </si>
  <si>
    <t>Hadir 50% dari bilangan Mesyuarat dalam setahun.</t>
  </si>
  <si>
    <t>Hadir Penuh</t>
  </si>
  <si>
    <t>Tiada Mesyuarat diadakan</t>
  </si>
  <si>
    <t>Mesyuarat diadakan 50% dari bilangan Mesyuarat yang ditetapkan setahun.</t>
  </si>
  <si>
    <t>Mesyuarat diadakan mengikut perancangan.</t>
  </si>
  <si>
    <t>Tidak menyediakan laporan bulanan</t>
  </si>
  <si>
    <t>Mempunyai sistem penyediaan laporan bulanan.</t>
  </si>
  <si>
    <t>Tiada dibuat pemantauan.</t>
  </si>
  <si>
    <t>Ada dibuat pemantauan</t>
  </si>
  <si>
    <t>Pemantauan dibuat melalui sistem.</t>
  </si>
  <si>
    <t xml:space="preserve">1 inisiatif </t>
  </si>
  <si>
    <t>2 hingga 3 inisiatif</t>
  </si>
  <si>
    <t>3 hingga 5 inisiatif</t>
  </si>
  <si>
    <t>melebihi 5 inisiatif</t>
  </si>
  <si>
    <t xml:space="preserve">Pembersihan Data </t>
  </si>
  <si>
    <t>Tiada inisiatif</t>
  </si>
  <si>
    <t>1 hingga 2 inisiatif</t>
  </si>
  <si>
    <t>melebihi 2 inisiatif</t>
  </si>
  <si>
    <t>4.3.4</t>
  </si>
  <si>
    <t>4.3.5</t>
  </si>
  <si>
    <t>Tindakan Perampasan</t>
  </si>
  <si>
    <t>B5. TEKNIKAL</t>
  </si>
  <si>
    <t xml:space="preserve">Adakah penguatkuasaan dibuat oleh pegawai yang diberi kuasa?
</t>
  </si>
  <si>
    <t>5.1.2</t>
  </si>
  <si>
    <t>Berapakah bilangan kes yang dapat diselesaikan (sehingga tindakan mahkamah / pencerobohan dihentikan) dalam tempoh 1 tahun?</t>
  </si>
  <si>
    <t>Tiada kes diselesaikan</t>
  </si>
  <si>
    <t>1 - 3 kes diselesaikan</t>
  </si>
  <si>
    <t xml:space="preserve"> 4 kes ke atas diselesaikan</t>
  </si>
  <si>
    <t>Adakah kertas siasatan kes disiapkan  dalam tempoh 4 minggu?</t>
  </si>
  <si>
    <t>5.2.2</t>
  </si>
  <si>
    <t>1 - 2 kes diselesaikan</t>
  </si>
  <si>
    <t>3 kes diselesaikan</t>
  </si>
  <si>
    <t>4 kes diselesaikan</t>
  </si>
  <si>
    <t>5 kes diselesaikan</t>
  </si>
  <si>
    <t>5.3.2</t>
  </si>
  <si>
    <t>Adakah agensi melaksanakan remedi terhadap pelanggaran syarat?</t>
  </si>
  <si>
    <t>Berapakah bilangan kes pelanggaran syarat diambil tindakan setiap tahun?</t>
  </si>
  <si>
    <t>B 5.4 Penyediaan Laporan Tanah</t>
  </si>
  <si>
    <t>Adakah penyediaan laporan tanah mengikut prosedur yang ditetapkan?</t>
  </si>
  <si>
    <t>Adakah penyediaan Permintaan Ukur (PU) dilaksanakan mengikut prosedur?</t>
  </si>
  <si>
    <t>C PENGURUSAN PELANGGAN</t>
  </si>
  <si>
    <t>C1 Perancangan Pengurusan Pelanggan</t>
  </si>
  <si>
    <t xml:space="preserve">Rujuk Pekeliling Kemajuan Pentadbiran Awam Bilangan 1 Tahun 2008 - Panduan Pengurusan Perhubungan Pelanggan
</t>
  </si>
  <si>
    <t>C1.1 Strategi Tumpuan Pelanggan</t>
  </si>
  <si>
    <t>Ada dan dihebahkan</t>
  </si>
  <si>
    <t>Sebahagian</t>
  </si>
  <si>
    <t>Menyeluruh</t>
  </si>
  <si>
    <t>Adakah reka bentuk perkhidmatan yang ditawarkan bersesuaian dengan kehendak pelanggan?</t>
  </si>
  <si>
    <t>C1.2 Piagam Pelanggan</t>
  </si>
  <si>
    <t>Rujuk Pekeliling Kemajuan Pentadbiran Awam Bilangan 1 Tahun 2008 - Panduan Pengurusan Perhubungan Pelanggan</t>
  </si>
  <si>
    <t>Adakah piagam dihebahkan kepada pelanggan?</t>
  </si>
  <si>
    <t xml:space="preserve">Tidak dipamerkan </t>
  </si>
  <si>
    <t>Adakah agensi mempunyai mekanisme pemantauan piagam pelanggan?</t>
  </si>
  <si>
    <t>Tiada pemantauan pencapaian standard piagam</t>
  </si>
  <si>
    <t>Tiada tindakan</t>
  </si>
  <si>
    <t>Semua tindakan diambil secara reaktif</t>
  </si>
  <si>
    <t>Semua tindakan diambil secara reaktif dan proaktif</t>
  </si>
  <si>
    <t>Pencapaian Piagam Pelanggan</t>
  </si>
  <si>
    <t>Apakah tahap pencapaian piagam pelanggan?</t>
  </si>
  <si>
    <t>70% ≤  x &lt; 80%</t>
  </si>
  <si>
    <t>80% ≤  x &lt;90%</t>
  </si>
  <si>
    <t xml:space="preserve"> x ≥ 80% </t>
  </si>
  <si>
    <t>Tidak dipaparkan</t>
  </si>
  <si>
    <t>Sebahagian dipaparkan</t>
  </si>
  <si>
    <t xml:space="preserve">Semua pencapaian piagam pelanggan dipaparkan </t>
  </si>
  <si>
    <t>C2 Interaksi Dengan Pelanggan</t>
  </si>
  <si>
    <t>Penyampaian perkhidmatan melebihi ekspektasi pelanggan</t>
  </si>
  <si>
    <t>Apakah usaha-usaha tambahan yang telah dilaksanakan  melebihi ekspektasi pelanggan?</t>
  </si>
  <si>
    <t>Usaha-usaha hanya memenuhi 1 kategori</t>
  </si>
  <si>
    <t>Usaha-usaha hanya memenuhi 2 kategori</t>
  </si>
  <si>
    <t>Usaha-usaha  memenuhi kesemua 3 kategori</t>
  </si>
  <si>
    <t>Apakah kaedah yang digunakan untuk mengukur ekspektasi pelanggan?</t>
  </si>
  <si>
    <t>Tiada mekanisme pengukuran ekspektasi pelanggan</t>
  </si>
  <si>
    <t>Kaedah manual untuk mengukur ekspektasi  pelanggan</t>
  </si>
  <si>
    <t>Menggunakan Aplikasi ICT</t>
  </si>
  <si>
    <t>2.1.2</t>
  </si>
  <si>
    <t>Tahap layanan Pegawai Khidmat Pelanggan melalui telefon</t>
  </si>
  <si>
    <t>Berapakah tempoh masa diambil untuk menjawab panggilan?</t>
  </si>
  <si>
    <t>x &lt; 60
 dijawab dalam tempoh 10 saat</t>
  </si>
  <si>
    <t>60% ≤ x &lt; 70% dijawab dalam tempoh 10 saat</t>
  </si>
  <si>
    <t>70% ≤ x &lt; 80% dijawab dalam tempoh 10 saat</t>
  </si>
  <si>
    <t>80% ≤ x &lt; 90% dijawab dalam tempoh 10 saat</t>
  </si>
  <si>
    <t>≥ 90% dijawab dalam tempoh 10 saat</t>
  </si>
  <si>
    <t>Apakah tahap kualiti layanan yang diberikan pegawai yang menjawab panggilan?</t>
  </si>
  <si>
    <t>x &lt; 60
 panggilan yang memenuhi ciri-ciri yang ditetapkan</t>
  </si>
  <si>
    <t>60% ≤ x &lt; 70% panggilan yang memenuhi ciri-ciri yang ditetapkan</t>
  </si>
  <si>
    <t>70% ≤ x &lt; 80% panggilan yang memenuhi ciri-ciri yang ditetapkan</t>
  </si>
  <si>
    <t>80% ≤ x &lt; 90% panggilan yang memenuhi ciri-ciri yang ditetapkan</t>
  </si>
  <si>
    <t>≥ 90% panggilan yang memenuhi ciri-ciri yang ditetapkan</t>
  </si>
  <si>
    <t>C3 Prestasi Pengurusan Pelanggan</t>
  </si>
  <si>
    <t>C3.1 Pengurusan Aduan</t>
  </si>
  <si>
    <t xml:space="preserve">Rujuk:
i. Pekeliling Kemajuan Pentadbiran Awam Bilangan 1 Tahun 2008 - Panduan Pengurusan Perhubungan Pelanggan; dan
ii. Rujuk Pekeliling Kemajuan Pentadbiran Awam Bilangan 1 Tahun 2009 - Penambahbaikan Pengurusan Aduan.
</t>
  </si>
  <si>
    <t>Adakah mekanisme pengurusan aduan diwujudkan?</t>
  </si>
  <si>
    <t>Ada tetapi tidak berpusat</t>
  </si>
  <si>
    <t>Berpusat</t>
  </si>
  <si>
    <t>Siapakah pegawai yang dilantik sebagai Pengerusi Jawatankuasa Aduan?</t>
  </si>
  <si>
    <t>Ketua Jabatan/Agensi</t>
  </si>
  <si>
    <t>Adakah akuan terima dimaklumkan kepada pengadu dalam tempoh masa yang ditetapkan?</t>
  </si>
  <si>
    <t>Adakah status tindakan susulan/penyelesaian aduan dimaklumkan kepada pengadu dalam tempoh masa yang ditetapkan?</t>
  </si>
  <si>
    <t>Adakah aduan dibentangkan dan dibincangkan  di dalam mesyuarat pengurusan utama?</t>
  </si>
  <si>
    <t>Secara tetap</t>
  </si>
  <si>
    <t>Berapakah peratus penyelesaian aduan?</t>
  </si>
  <si>
    <t>60% ≤  x &lt; 70%</t>
  </si>
  <si>
    <t>Adakah agensi telah mengambil inisiatif untuk mengelakkan aduan jenis berulang?</t>
  </si>
  <si>
    <t xml:space="preserve">Adakah surat penghargaan dari BPA/agensi Kerajaan/agensi swasta/orang awam diterima oleh agensi? </t>
  </si>
  <si>
    <t>Berapakah peratus Petugas Kaunter yang telah menghadiri latihan yang berkaitan untuk meningkatkan kompetensi?</t>
  </si>
  <si>
    <t>C3.2 Kepuasan Pelanggan</t>
  </si>
  <si>
    <t>Rujuk Pekeliling Kemajuan Pentadbiran Awam Bilangan 1 Tahun 2008 - Panduan Pengurusan Perhubungan Pelanggan
Penilaian secara berkala ke atas prestasi perkhidmatan utama hendaklah dibuat bagi memastikan keberkesanan penyampaian perkhidmatan. Antara kaedah penilaian prestasi yang boleh digunakan termasuk menjalankan kajian kepuasan pelanggan.</t>
  </si>
  <si>
    <t>Adakah agensi membuat pengukuran kajian kepuasan pelanggan?</t>
  </si>
  <si>
    <t>Apakah kekerapan pelaksanaan pengukuran kajian kepuasan pelanggan?</t>
  </si>
  <si>
    <t>Tidak  Berkala</t>
  </si>
  <si>
    <t>Secara berkala</t>
  </si>
  <si>
    <t xml:space="preserve">Berapakah peratusan tahap kepuasan pelanggan? </t>
  </si>
  <si>
    <t xml:space="preserve"> x &lt; 50%</t>
  </si>
  <si>
    <t>50% ≤  x &lt; 60%</t>
  </si>
  <si>
    <t>70% ≤  x &lt;80%</t>
  </si>
  <si>
    <t>Adakah kajian kepuasan pelanggan dilaksanakan secara menyeluruh terhadap perkhidmatan teras?</t>
  </si>
  <si>
    <t>Sebahagian perkhidmatan teras</t>
  </si>
  <si>
    <t>Semua perkhidmatan teras</t>
  </si>
  <si>
    <t>Berapakah peratus usaha-usaha penambahbaikan yang telah dilaksanakan hasil daripada kajian kepuasan pelanggan?</t>
  </si>
  <si>
    <t>C4 Promosi Perkhidmatan Pelanggan</t>
  </si>
  <si>
    <t>C4.1 Usaha-usaha Promosi</t>
  </si>
  <si>
    <t>Apakah kaedah-kaedah yang digunakan untuk penghebahan perkhidmatan/program agensi?</t>
  </si>
  <si>
    <t>1 kaedah hebahan</t>
  </si>
  <si>
    <t>2 kaedah hebahan</t>
  </si>
  <si>
    <t>3 kaedah hebahan</t>
  </si>
  <si>
    <t>4 kaedah hebahan</t>
  </si>
  <si>
    <t>5 kaedah hebahan</t>
  </si>
  <si>
    <t>Adakah keberkesanan usaha-usaha promosi dinilai?</t>
  </si>
  <si>
    <t>Semua usaha promosi dinilai</t>
  </si>
  <si>
    <t>A3.2</t>
  </si>
  <si>
    <t>A3.4</t>
  </si>
  <si>
    <t>A3.5</t>
  </si>
  <si>
    <t>A3.6</t>
  </si>
  <si>
    <t>A3.7</t>
  </si>
  <si>
    <t>A5.2</t>
  </si>
  <si>
    <t>A4.2 Pembangunan dan Pelaksanaan ICT</t>
  </si>
  <si>
    <t>A5.3</t>
  </si>
  <si>
    <t>A4.3 Pengurusan dan pentadbiran Info-Struktur ICT</t>
  </si>
  <si>
    <t>A5.4</t>
  </si>
  <si>
    <t>A6.1</t>
  </si>
  <si>
    <t>A6.2</t>
  </si>
  <si>
    <t>A6.3</t>
  </si>
  <si>
    <t>Perkhidmatan Teras</t>
  </si>
  <si>
    <t>B1 Pelupusan</t>
  </si>
  <si>
    <t>B1.5 Pajakan tanah Rizab (Sek 63 KTN)</t>
  </si>
  <si>
    <t>B1.6 Pengurusan Mesyuarat Wajib :JKTD</t>
  </si>
  <si>
    <t>B2  Pendaftaran</t>
  </si>
  <si>
    <t>B2.1 Pendaftaran Hak Milik Tanah (QT) di pejabat tanah</t>
  </si>
  <si>
    <t>B2.2 Permohonan Penukaran Hakmilik Sementara (QT) kepada Hakmilik Tetap (FT)</t>
  </si>
  <si>
    <t>B2.3 Pendaftaran Urusniaga / Bukan Urusniaga</t>
  </si>
  <si>
    <t>B2.4 Lelongan awam</t>
  </si>
  <si>
    <t>B2.5 permohonan Pendaftaran Perintah Pusaka Kecil di Pejabat Tanah</t>
  </si>
  <si>
    <t>B2.7 Pengurusan Bilik Kebal</t>
  </si>
  <si>
    <t>B2.8 Pengurusan Bilik Server SPTB /E-tanah</t>
  </si>
  <si>
    <t>B2.9 Pengurusan Ruang Pendaftaran</t>
  </si>
  <si>
    <t>B2.10 Kawalan Sistem Komputer</t>
  </si>
  <si>
    <t>B3. Pembangunan</t>
  </si>
  <si>
    <t>B3.1 Permohonan Serah Balik Dan Berimilik Semula dibawah Sek 204D</t>
  </si>
  <si>
    <t>B3.2 Permohonan Serentak pecah Sempadan Dan Tukar Syarat tanah</t>
  </si>
  <si>
    <t>B3.3 Permohonan Pecah Sempadan (Sek 137 KTN)</t>
  </si>
  <si>
    <t>B3.4 Permohonan Serah Balik (Sek 197/200) dan Berimilik Semula (Sek 76 KTN)</t>
  </si>
  <si>
    <t>B3.5 Permohonan Pecah Bahagian (Sek 142 KTN)</t>
  </si>
  <si>
    <t>B3.6 Permohonan Penyatuan Tanah (Sek 148 KTN)</t>
  </si>
  <si>
    <t>B3.7 Permohonan Tukar Syarat tanah (Sek 124 KTN)</t>
  </si>
  <si>
    <t>B3.8 Pengambilan Balik Tanah</t>
  </si>
  <si>
    <t>B4. Hasil</t>
  </si>
  <si>
    <t>B5. Teknikal</t>
  </si>
  <si>
    <t>B5.1 Penguatkuasaan dibawah Sek 425 KTN</t>
  </si>
  <si>
    <t>B5.2 Penguatkuasaan dibawah Sek 426 KTN</t>
  </si>
  <si>
    <t>B5.3 Pengurusan pelanggaran Syarat (di bawah Sek 127 KTN)</t>
  </si>
  <si>
    <t>B5.4 Penyediaan Laporan Tanah</t>
  </si>
  <si>
    <t>B5.5 Penyediaan Permohonan Ukur (PU)</t>
  </si>
  <si>
    <t>PENGURUSAN PELANGGAN</t>
  </si>
  <si>
    <t>PELUPUSAN (%)</t>
  </si>
  <si>
    <t>Pemberimilikan</t>
  </si>
  <si>
    <t>Permit</t>
  </si>
  <si>
    <t>LPS</t>
  </si>
  <si>
    <t>Perizaban</t>
  </si>
  <si>
    <t>Pajakan tanah rizab</t>
  </si>
  <si>
    <t>Mesy JKTN/JKTD</t>
  </si>
  <si>
    <t>Adakah pelaksanaan PPPK berkesan?</t>
  </si>
  <si>
    <t>Objektif tidak tercapai</t>
  </si>
  <si>
    <t>Objektif tercapai dengan sekurang-kurangnya 1 elemen</t>
  </si>
  <si>
    <t>Objektif tercapai dengan sekurang-kurangnya 2 elemen</t>
  </si>
  <si>
    <t>Objektif tercapai dengan sekurang-kurangnya 3 elemen</t>
  </si>
  <si>
    <t>Objektif tercapai dengan 4 elemen dan ke atas</t>
  </si>
  <si>
    <t>d</t>
  </si>
  <si>
    <t>Berapa bilangan proses urusan tanah  agensi yang telah dipersijilkan?</t>
  </si>
  <si>
    <t>17 - 19 urusan perkhidmatan teras</t>
  </si>
  <si>
    <t>14 - 16 urusan perkhidmatan teras</t>
  </si>
  <si>
    <t>11 - 13 urusan perkhidmatan teras</t>
  </si>
  <si>
    <t xml:space="preserve"> ≤ 10 urusan perkhidmatan teras</t>
  </si>
  <si>
    <t>≥ 20 atau lebih urusan perkhidmatan teras</t>
  </si>
  <si>
    <t>Johan, tempat ke-2 atau 3 (Peringkat Daerah, Negeri atau Kebangsaan)</t>
  </si>
  <si>
    <t>1 elemen</t>
  </si>
  <si>
    <t>Semua elemen</t>
  </si>
  <si>
    <t xml:space="preserve">Apakah program-program yang diadakan bagi mewujudkan hubungan harmoni meliputi elemen yang ditetapkan? </t>
  </si>
  <si>
    <t>Adakah Mesyuarat Pengurusan diadakan 6 kali setahun?</t>
  </si>
  <si>
    <t>5 bintang</t>
  </si>
  <si>
    <t>4 bintang</t>
  </si>
  <si>
    <t>Adakah senarai inventori ICT dikemas kini setiap kali berlaku perubahan dalam maklumat aset ICT?</t>
  </si>
  <si>
    <t>Tiada senarai aset ICT</t>
  </si>
  <si>
    <t>Senarai aset ICT  lengkap tetapi tidak dikemaskini</t>
  </si>
  <si>
    <t>Senarai aset ICT lengkap dan dikemaskini</t>
  </si>
  <si>
    <t xml:space="preserve">Aset ICT tidak dikembalikan mengikut peraturan
</t>
  </si>
  <si>
    <t xml:space="preserve">Sebahagian aset ICT dikembalikan mengikut peraturan
</t>
  </si>
  <si>
    <t xml:space="preserve">Semua aset ICT dikembalikan mengikut peraturan
</t>
  </si>
  <si>
    <t>70.0% ≤  x &lt;79.9%</t>
  </si>
  <si>
    <t>60% ≤  x &lt; 69.9%</t>
  </si>
  <si>
    <t>50% ≤  x &lt; 59.9%</t>
  </si>
  <si>
    <t xml:space="preserve"> x &lt; 49.9%</t>
  </si>
  <si>
    <t xml:space="preserve">60% ≤ x &lt; 69.9% akuan terima ≤ 1 hari bekerja     </t>
  </si>
  <si>
    <t xml:space="preserve"> x &lt; 59.9% 
akuan terima ≤ 1 hari bekerja     </t>
  </si>
  <si>
    <t>A3.1 Pengurusan Panel Pembangunan Sumber Manusia</t>
  </si>
  <si>
    <t>JUMLAH SOALAN</t>
  </si>
  <si>
    <t>WAJARAN</t>
  </si>
  <si>
    <t>Peratus (%)</t>
  </si>
  <si>
    <t>A2.2 Tempoh Bayaran Bil</t>
  </si>
  <si>
    <t>A2.3 Mesyuarat Jawatankuasa Pengurusan Kewangan Dan Akaun (JPKA)</t>
  </si>
  <si>
    <t>A2.4 Pengurusan Aset</t>
  </si>
  <si>
    <t>A2.5 Tindakan Ke Atas Laporan Audit</t>
  </si>
  <si>
    <t>A2.6 Pemeriksaan Mengejut</t>
  </si>
  <si>
    <t>A2.7 Perolehan</t>
  </si>
  <si>
    <t>A2.8 Prestasi Perbelanjaan</t>
  </si>
  <si>
    <t>A2.9 Inisiatif Mengurangkan Pembaziran</t>
  </si>
  <si>
    <t>A2.1 Tindeks Akauntabiliti</t>
  </si>
  <si>
    <r>
      <t xml:space="preserve">C2.1 Usaha-usaha </t>
    </r>
    <r>
      <rPr>
        <b/>
        <i/>
        <sz val="14"/>
        <color theme="0"/>
        <rFont val="Arial"/>
        <family val="2"/>
      </rPr>
      <t>Deligthing Customer</t>
    </r>
  </si>
  <si>
    <t>Permohonan Memperbaharui LPS:</t>
  </si>
  <si>
    <t xml:space="preserve">Adakah keputusan ke atas permohonan dibuat oleh pihak yang diberi kuasa?
</t>
  </si>
  <si>
    <t>Adakah  Borang 4B atau 4C dan doket / kupon (jika diperlukan) dikeluarkan?</t>
  </si>
  <si>
    <t xml:space="preserve">Adakah keputusan ke atas permohonan bagi perizaban dibuat oleh pihak yang diberi kuasa?
</t>
  </si>
  <si>
    <t>Adakah kelulusan ke atas permohonan diproses mengikut prosedur yang ditetapkan?</t>
  </si>
  <si>
    <t xml:space="preserve">Adakah keputusan ke atas permohonan bagi pemberimilikan dibuat oleh  pihak yang diberi kuasa?
</t>
  </si>
  <si>
    <t>Adakah  keputusan permohonan diproses mengikut prosedur yang ditetapkan?</t>
  </si>
  <si>
    <t xml:space="preserve">Adakah keputusan penuh dimaklumkan kepada pemohon dalam tempoh 5 hari selepas keputusan diterima dari PBN?
</t>
  </si>
  <si>
    <t>Adakah senarai fi dan kadar bayaran disediakan di kawasan yang boleh dirujuk oleh orang awam?</t>
  </si>
  <si>
    <t>Adakah Agensi menyediakan panduan remisyen dan pengecualian sebagai rujukan kepada semua kakitangan hasil?</t>
  </si>
  <si>
    <t>Agensi mengambil tindakan awalan untuk menghantar bil, membuat analisa prestasi kutipan dan pelan tindakan kuatkuasa.</t>
  </si>
  <si>
    <t>Agensi tidak melaksanakan sebarang tindakan</t>
  </si>
  <si>
    <t>Agensi mengambil tindakan awalan untuk menghantar bil.</t>
  </si>
  <si>
    <t>Agensi mengambil tindakan awalan untuk menghantar bil dan membuat analisa prestasi kutipan.</t>
  </si>
  <si>
    <t>Agensi mengambil tindakan awalan untuk menghantar bil, membuat analisa prestasi kutipan, pelan tindakan kuatkuasa dan notis pentadbiran.</t>
  </si>
  <si>
    <t>Adakah Agensi mempunyai inisiatif bagi menggalakkan pemilik tanah menyelesaikan tunggakan?</t>
  </si>
  <si>
    <t>Adakah Agensi memantau status proses kes perampasan?</t>
  </si>
  <si>
    <t>Adakah maklumat  kategori pelanggan disediakan agensi?</t>
  </si>
  <si>
    <t>Adakah pencapaian piagam pelanggan mengikut perkhidmatan teras dipaparkan dalam laman web?</t>
  </si>
  <si>
    <t xml:space="preserve">70% ≤ x &lt; 79.9% akuan terima ≤ 1 hari bekerja     </t>
  </si>
  <si>
    <t xml:space="preserve">80% ≤ x &lt; 89.9% akuan terima ≤ 1 hari bekerja </t>
  </si>
  <si>
    <t xml:space="preserve">&gt; 90% akuan terima ≤ 1 hari bekerja </t>
  </si>
  <si>
    <t>Apakah peratusan minit mesyuarat Pengurusan yang dikeluarkan dalam tempoh 7 hari bekerja dari tarikh mesyuarat?</t>
  </si>
  <si>
    <t xml:space="preserve">Pengiktirafan yang dimaksudkan adalah pengiktirafan yang diterima atas nama Ketua Agensi berkenaan untuk apa-apa aktiviti (perkhidmatan, sukan, sosial, dan sebagainya).
</t>
  </si>
  <si>
    <t>Rujuk Manual Perekayasaan Proses Dan Prosedur Kerja Bagi Sektor Awam
PPPK merupakan satu perubahan asas pemikiran dan rekabentuk semula proses dan prosedur kerja secara radikal bagi meningkat kecekapan dan keberkesanan penyampaian perkhidmatan. Ia melibatkan perubahan budaya kerja di semua peringkat proses dan prosedur kerja bagi mencapai prestasi yang lebih tinggi dari aspek kos, kualiti, perkhidmatan dan masa.</t>
  </si>
  <si>
    <t>Adakah Agensi mengambil tindakan pembatalan hakmilik dalam sistem Pendaftaran Tanah Berkomputer (SPTB)?</t>
  </si>
  <si>
    <t>B4.1 Pentadbiran Urusan Sewa ( A.P 69 )</t>
  </si>
  <si>
    <t>B4.2 Pengurusan Sewa Tanah Tahun Semasa (SEK 94 KTN)</t>
  </si>
  <si>
    <t>B4.3  Pengurusan Tunggakan Sewa Tanah (SEKSYEN 97 KTN)</t>
  </si>
  <si>
    <t>B1.2 Permohonan Lesen Pendudukan Sementara (Sek 65 KTN)</t>
  </si>
  <si>
    <t>B1.3 Permohonan Permit Bahan Batuan (Sek 69 dan 70 KTN)</t>
  </si>
  <si>
    <t>Pengurusan Mesyuarat</t>
  </si>
  <si>
    <t>Pengurusan Penguatkuasaan</t>
  </si>
  <si>
    <t>Pengurusan Perlanggaran Syarat</t>
  </si>
  <si>
    <t>Adakah dokumen-dokumen berkaitan dengan pentadbiran  tanah yang berkuatkuasa disediakan sebagai bahan rujukan di Agensi?</t>
  </si>
  <si>
    <r>
      <t xml:space="preserve">C2.1 Usaha-usaha </t>
    </r>
    <r>
      <rPr>
        <b/>
        <i/>
        <sz val="14"/>
        <color theme="0"/>
        <rFont val="Arial"/>
        <family val="2"/>
      </rPr>
      <t>Delighting Customer</t>
    </r>
  </si>
  <si>
    <t xml:space="preserve">Adakah keputusan dasar dimaklumkan kepada pemohon dalam tempoh 1 hari selepas keputusan diterima dari PBN?
</t>
  </si>
  <si>
    <t>Adakah promosi dilaksanakan bagi projek-projek inovasi yang dihasilkan ?</t>
  </si>
  <si>
    <t>Berapakah bilangan inovasi yang telah dihasilkan oleh agensi?</t>
  </si>
  <si>
    <t>1 inovasi yang memenuhi kesemua kriteria yang ditetapkan</t>
  </si>
  <si>
    <t>2 inovasi yang memenuhi kesemua kriteria yang ditetapkan</t>
  </si>
  <si>
    <t>3 inovasi yang memenuhi kesemua kriteria yang ditetapkan</t>
  </si>
  <si>
    <t>4 inovasi yang memenuhi kesemua kriteria  yang ditetapkan</t>
  </si>
  <si>
    <t>Adakah inisiatif diambil untuk memperakukan warga organisasi secara terancang bagi penerimaan Pingat/ Bintang?</t>
  </si>
  <si>
    <t>A2.1 Tempoh Bayaran Bil</t>
  </si>
  <si>
    <t>A2.2 Mesyuarat Jawatankuasa Pengurusan Kewangan Dan Akaun (JPKA)</t>
  </si>
  <si>
    <t>A2.3 Pengurusan Aset</t>
  </si>
  <si>
    <t>A2.4 Tindakan Ke Atas Laporan Audit</t>
  </si>
  <si>
    <t>A2.5 Pemeriksaan Mengejut</t>
  </si>
  <si>
    <t>A2.6 Perolehan</t>
  </si>
  <si>
    <t>A2.7 Prestasi Perbelanjaan</t>
  </si>
  <si>
    <t>A2.8 Inisiatif Mengurangkan Pembaziran</t>
  </si>
  <si>
    <t>PERATUS (%)</t>
  </si>
  <si>
    <t xml:space="preserve">A2.4 Tindakan Ke Atas Laporan Audit </t>
  </si>
  <si>
    <t xml:space="preserve">Adakah Agensi mematuhi prosedur pengurusan fail seperti yang ditetapkan?
</t>
  </si>
  <si>
    <t>Adakah Agensi menyediakan Rekod Daftar Surat Masuk/Surat Keluar?</t>
  </si>
  <si>
    <t>Bagaimanakah komitmen Pentadbir Tanah di peringkat daerah?</t>
  </si>
  <si>
    <t>Struktur, Peranan dan Tanggungjawab Organisasi ICT</t>
  </si>
  <si>
    <t xml:space="preserve">Adakah Pegawai Keselamatan Maklumat (ICTSO) dilantik?
</t>
  </si>
  <si>
    <t xml:space="preserve"> Adakah Pejabat Tanah mempamerkan senarai pegawai-pegawai yang dibenarkan keluar/masuk dalam bilik kebal?
</t>
  </si>
  <si>
    <t xml:space="preserve">Adakah bilik kebal mematuhi spesifikasi yang telah ditetapkan?
</t>
  </si>
  <si>
    <t>Adakah alat penghawa dingin sentiasa berada dalam keadaan baik dan beroperasi dalam tempoh 24 jam sehari?</t>
  </si>
  <si>
    <t>Adakah pintu masuk bilik server sentiasa dikunci?</t>
  </si>
  <si>
    <t>Adakah terdapat tanda zon larangan merokok di bilik server?</t>
  </si>
  <si>
    <t>Adakah kertas siasatan kes disiapkan  dalam tempoh 4 minggu dari tarikh penahanan?</t>
  </si>
  <si>
    <t xml:space="preserve">Adakah pendaftaran Hakmilik Sementara (QT) dibuat oleh pegawai yang diberi kuasa?
</t>
  </si>
  <si>
    <t>Adakah pendaftaran Hakmilik Tanah (QT) didaftarkan mengikut prosedur yang ditetapkan?</t>
  </si>
  <si>
    <t>Adakah QT dapat didaftarkan dalam tempoh yang ditetapkan?</t>
  </si>
  <si>
    <r>
      <t xml:space="preserve">Berapakah peratus penyelesaian </t>
    </r>
    <r>
      <rPr>
        <sz val="14"/>
        <color rgb="FF0000FF"/>
        <rFont val="Arial"/>
        <family val="2"/>
      </rPr>
      <t xml:space="preserve">pendaftaran hakmilik berbanding dengan jumlah permohonan yang diterima? </t>
    </r>
    <r>
      <rPr>
        <strike/>
        <sz val="14"/>
        <color rgb="FFFF0000"/>
        <rFont val="Arial"/>
        <family val="2"/>
      </rPr>
      <t xml:space="preserve">
</t>
    </r>
    <r>
      <rPr>
        <sz val="14"/>
        <color rgb="FF1E0EE8"/>
        <rFont val="Arial"/>
        <family val="2"/>
      </rPr>
      <t xml:space="preserve">
</t>
    </r>
  </si>
  <si>
    <t>90% ≤ x &lt; 99.9%</t>
  </si>
  <si>
    <t>x &lt; 69.9%</t>
  </si>
  <si>
    <t xml:space="preserve">Adakah Pegawai Keselamatan memantau senarai buku daftar keluar/masuk? </t>
  </si>
  <si>
    <t>Berapakah bilangan kes yang diselesaikan dalam tempoh setahun?</t>
  </si>
  <si>
    <t>Adakah laporan ke atas aduan disiapkan  dalam tempoh 3 hari?</t>
  </si>
  <si>
    <r>
      <t xml:space="preserve">Adakah </t>
    </r>
    <r>
      <rPr>
        <i/>
        <sz val="14"/>
        <color rgb="FF0000FF"/>
        <rFont val="Arial"/>
        <family val="2"/>
      </rPr>
      <t>demarcation</t>
    </r>
    <r>
      <rPr>
        <sz val="14"/>
        <color rgb="FF0000FF"/>
        <rFont val="Arial"/>
        <family val="2"/>
      </rPr>
      <t xml:space="preserve"> dibuat semasa penyediaan laporan tanah bagi tujuan pelupusan? </t>
    </r>
  </si>
  <si>
    <t>Adakah  laporan tanah bagi tujuan pembangunan melalui OSC diselesaikan dalam tempoh 10 hari?</t>
  </si>
  <si>
    <t>2.6.1</t>
  </si>
  <si>
    <t>Adakah insiden keselamatan ICT yang berlaku di agensi dilaporkan kepada ICTSO/CIO?</t>
  </si>
  <si>
    <t xml:space="preserve">Adakah kemudahan e-mel diberikan kepada semua warga agensi?
</t>
  </si>
  <si>
    <t>Penggunaan dan Pematuhan E-mel</t>
  </si>
  <si>
    <t xml:space="preserve">Merujuk kepada Pekeliling Kemajuan Pentadbiran Awam: Bil. 1/2003 - Garis Panduan Mengenai Tatacara Penggunaan Internet &amp; Mel Elektronik Di Agensi-agensi Kerajaan [28 Nov 2003], Surat Arahan KP MAMPU: Langkah-Langkah Mengenai Penggunaan Mel Elektronik Di Agensi-agensi Kerajaan [1 Jun 2007] dan Surat Arahan Ketua Pengarah MAMPU: Langkah-Langkah Pemantapan Pelaksanaan Sistem Mel Elektronik Di Agensi-agensi Kerajaan [23 Nov 2007]
</t>
  </si>
  <si>
    <t xml:space="preserve">Merujuk kepada Surat Arahan KSN: Surat Penamaan Ketua Pegawai Maklumat Sektor Awam [22 Mac 2000]
dan Pekeliling Am: Bil. 3/2000 - Rangka Dasar Keselamatan ICT Kerajaan [1 Okt 2000]
</t>
  </si>
  <si>
    <t>Hubungan Harmoni Majikan dan Pekerja</t>
  </si>
  <si>
    <t>WAJARAN KOMPONEN DAN SUBKOMPONEN KRITERIA SSR PEJABAT TANAH</t>
  </si>
  <si>
    <t>Ruang Pendaftaran</t>
  </si>
  <si>
    <t>B2.1 Pendaftaran Hakmilik Tanah (QT) di Pejabat Tanah</t>
  </si>
  <si>
    <t>B5.1 Penguatkuasaan Dibawah Seksyen 425 KTN</t>
  </si>
  <si>
    <t>B5.2 Penguatkuasaan Dibawah Seksyen 426 KTN</t>
  </si>
  <si>
    <t>B5.3 Pengurusan Pelanggaran Syarat Di bawah Seksyen 127 KTN</t>
  </si>
  <si>
    <t>B4.2 Pengurusan Sewa Tanah Tahun Semasa (Seksyen 94 KTN)</t>
  </si>
  <si>
    <t>B4.3  Pengurusan Tunggakan Sewa Tanah (Seksyen 97 KTN)</t>
  </si>
  <si>
    <t>B3.5 Permohonan Pecah Bahagian (Seksyen 142 KTN)</t>
  </si>
  <si>
    <t>B3.6 Permohonan Penyatuan Tanah (Seksyen 148 KTN)</t>
  </si>
  <si>
    <t>B3.7 Permohonan Tukar Syarat tanah (Seksyen 124 KTN)</t>
  </si>
  <si>
    <t>B3.3 Permohonan Pecah Sempadan (Seksyen 137 KTN)</t>
  </si>
  <si>
    <t>B1.1 Permohonan Pemberimilikan (Seksyen76 KTN)</t>
  </si>
  <si>
    <t>B1.2 Permohonan Lesen Pendudukan Sementara (Seksyen 65 KTN)</t>
  </si>
  <si>
    <t>B1.3 Permohonan Permit Bahan Batuan (Seksyen 69 dan 70 KTN)</t>
  </si>
  <si>
    <t>B1.4 Permohonan Perizaban (Seksyen 62 KTN)</t>
  </si>
  <si>
    <t>B1.5 Pajakan tanah Rizab (Seksyen 63 KTN)</t>
  </si>
  <si>
    <t>B1.1 Permohonan Pemberimilikan (Seksyen 76 KTN)</t>
  </si>
  <si>
    <t>B1.5 Pajakan Tanah Rizab (Seksyen 63 KTN)</t>
  </si>
  <si>
    <t>B3.1 Permohonan Serah Balik Dan Berimilik Semula dibawah Seksyen 204D (Selain Negeri Johor)</t>
  </si>
  <si>
    <t>B3.2 Permohonan Serentak Pecah Sempadan Dan Tukar Syarat Tanah Di Bawah Seksyen 124A</t>
  </si>
  <si>
    <t>B3.1 Permohonan Serah Balik Dan Berimilik Semula Di Bawah Seksyen 204D (Selain Negeri Johor)</t>
  </si>
  <si>
    <t>B3.2 Permohonan Serentak pecah Sempadan Dan Tukar Syarat Tanah Di Bawah Seksyen Seksyen 124A</t>
  </si>
  <si>
    <t>B3.4 Permohonan Serah Balik (Seksyen 197/200) Dan Berimilik Semula (Seksyen 76 KTN)(Johor Sahaja)</t>
  </si>
  <si>
    <t>B3.4 Permohonan Serah Balik (Seksyen 197/200) dan Berimilik Semula (Seksyen 76 KTN) (Johor Sahaja)</t>
  </si>
  <si>
    <t>B3.7 Permohonan Tukar Syarat Tanah (Seksyen 124 KTN)</t>
  </si>
  <si>
    <t>B5.3 Pengurusan Pelanggaran Syarat Di Bawah Seksyen 127 KTN</t>
  </si>
  <si>
    <t>B5.2 Penguatkuasaan Di Bawah Seksyen 426 KTN</t>
  </si>
  <si>
    <t>B5.1 Penguatkuasaan Di Bawah Seksyen 425 KTN</t>
  </si>
  <si>
    <t>Adakah permohonan yang telah ada kelulusan dasar diselesaikan   dalam tempoh 3 bulan?</t>
  </si>
  <si>
    <t>Adakah minit mesyuarat dikendalikan dan dikawal mengikut Akta Rahsia Rasmi 1986?</t>
  </si>
  <si>
    <r>
      <rPr>
        <b/>
        <sz val="14"/>
        <color rgb="FF913C0D"/>
        <rFont val="Arial"/>
        <family val="2"/>
      </rPr>
      <t>Hendaklah dilengkapkan sistem pencegah kebakaran yang bersesuaian bagi melindungi dokumen-dokumen yang berada di Bilik Kebal (contoh: alat pemadam api yang bersesuaian / clean agent seperti FM200, FM400, Pyrogen dan lain-lain yang dibenarkan oleh pihak Bomba); 
Sistem pemadaman api perlu diuji secara berjadual / berkala setiap enam (6) bulan sekali bagi memastikan ia berfungsi, berkeadaan baik dan selamat.</t>
    </r>
    <r>
      <rPr>
        <b/>
        <sz val="14"/>
        <color rgb="FF1E0EE8"/>
        <rFont val="Arial"/>
        <family val="2"/>
      </rPr>
      <t xml:space="preserve">
</t>
    </r>
    <r>
      <rPr>
        <b/>
        <sz val="14"/>
        <color rgb="FF993300"/>
        <rFont val="Arial"/>
        <family val="2"/>
      </rPr>
      <t>Perkara yang disemak :</t>
    </r>
    <r>
      <rPr>
        <b/>
        <sz val="14"/>
        <color rgb="FF1E0EE8"/>
        <rFont val="Arial"/>
        <family val="2"/>
      </rPr>
      <t xml:space="preserve">
</t>
    </r>
    <r>
      <rPr>
        <sz val="14"/>
        <color rgb="FF1E0EE8"/>
        <rFont val="Arial"/>
        <family val="2"/>
      </rPr>
      <t>1. Kuantiti alat pemadam api
2. Tarikh luput pemadam api
3. Alat pemadam api yang bersesuaian dengan kegunaan bilik kebal</t>
    </r>
    <r>
      <rPr>
        <b/>
        <sz val="14"/>
        <color rgb="FF1E0EE8"/>
        <rFont val="Arial"/>
        <family val="2"/>
      </rPr>
      <t xml:space="preserve">
</t>
    </r>
    <r>
      <rPr>
        <sz val="14"/>
        <color rgb="FF1E0EE8"/>
        <rFont val="Arial"/>
        <family val="2"/>
      </rPr>
      <t>4. Rekod penyelenggaraan/ pengujian alat pemadam api setiap enam (6) bulan sekali</t>
    </r>
    <r>
      <rPr>
        <b/>
        <sz val="14"/>
        <color rgb="FF1E0EE8"/>
        <rFont val="Arial"/>
        <family val="2"/>
      </rPr>
      <t xml:space="preserve">
</t>
    </r>
  </si>
  <si>
    <r>
      <rPr>
        <b/>
        <sz val="14"/>
        <color rgb="FF913C0D"/>
        <rFont val="Arial"/>
        <family val="2"/>
      </rPr>
      <t>Alat penghawa dingin hendaklah dalam keadaan baik, suhu berada di kadar yang ditetapkan (tidak kurang dari 20 darjah dan tidak lebih dari 24 darjah celcius), tidak berlaku kebocoran atau kerosakan yang menyebabkan limpahan air.</t>
    </r>
    <r>
      <rPr>
        <sz val="14"/>
        <color rgb="FF1E0EE8"/>
        <rFont val="Arial"/>
        <family val="2"/>
      </rPr>
      <t xml:space="preserve">
</t>
    </r>
    <r>
      <rPr>
        <b/>
        <sz val="14"/>
        <color rgb="FF993300"/>
        <rFont val="Arial"/>
        <family val="2"/>
      </rPr>
      <t>Perkara yang disemak :</t>
    </r>
    <r>
      <rPr>
        <sz val="14"/>
        <color rgb="FF1E0EE8"/>
        <rFont val="Arial"/>
        <family val="2"/>
      </rPr>
      <t xml:space="preserve">
1. Tiada kebocoran pada alat penghawa dingin
2. Suhu di tahap memuaskan</t>
    </r>
  </si>
  <si>
    <r>
      <rPr>
        <b/>
        <sz val="14"/>
        <color rgb="FF913C0D"/>
        <rFont val="Arial"/>
        <family val="2"/>
      </rPr>
      <t>Perkara yang disemak :</t>
    </r>
    <r>
      <rPr>
        <b/>
        <sz val="14"/>
        <color rgb="FF0000FF"/>
        <rFont val="Arial"/>
        <family val="2"/>
      </rPr>
      <t xml:space="preserve">
</t>
    </r>
    <r>
      <rPr>
        <sz val="14"/>
        <color rgb="FF0000FF"/>
        <rFont val="Arial"/>
        <family val="2"/>
      </rPr>
      <t>1. Buku rekod penghantaran ke pejabat berkenaan</t>
    </r>
  </si>
  <si>
    <r>
      <rPr>
        <b/>
        <sz val="14"/>
        <color rgb="FF913C0D"/>
        <rFont val="Arial"/>
        <family val="2"/>
      </rPr>
      <t>Sistem pemadaman api perlu diuji secara berjadual / berkala setiap enam (6) bulan sekali bagi memastikan ia berfungsi, berkeadaan baik dan selamat.</t>
    </r>
    <r>
      <rPr>
        <b/>
        <sz val="14"/>
        <color rgb="FF1E0EE8"/>
        <rFont val="Arial"/>
        <family val="2"/>
      </rPr>
      <t xml:space="preserve">
</t>
    </r>
    <r>
      <rPr>
        <b/>
        <sz val="14"/>
        <color rgb="FF993300"/>
        <rFont val="Arial"/>
        <family val="2"/>
      </rPr>
      <t>Perkara yang disemak :</t>
    </r>
    <r>
      <rPr>
        <b/>
        <sz val="14"/>
        <color rgb="FF1E0EE8"/>
        <rFont val="Arial"/>
        <family val="2"/>
      </rPr>
      <t xml:space="preserve">
</t>
    </r>
    <r>
      <rPr>
        <sz val="14"/>
        <color rgb="FF1E0EE8"/>
        <rFont val="Arial"/>
        <family val="2"/>
      </rPr>
      <t>1. Kuantiti alat pemadam api
2. Tarikh luput pemadam api</t>
    </r>
    <r>
      <rPr>
        <b/>
        <sz val="14"/>
        <color rgb="FF1E0EE8"/>
        <rFont val="Arial"/>
        <family val="2"/>
      </rPr>
      <t xml:space="preserve">
</t>
    </r>
    <r>
      <rPr>
        <sz val="14"/>
        <color rgb="FF1E0EE8"/>
        <rFont val="Arial"/>
        <family val="2"/>
      </rPr>
      <t>3. Rekod penyelenggaraan/ pengujian alat pemadam apisetiap enam (6) bulan sekali</t>
    </r>
    <r>
      <rPr>
        <b/>
        <sz val="14"/>
        <color rgb="FF1E0EE8"/>
        <rFont val="Arial"/>
        <family val="2"/>
      </rPr>
      <t xml:space="preserve">
</t>
    </r>
  </si>
  <si>
    <r>
      <rPr>
        <b/>
        <sz val="14"/>
        <color rgb="FF913C0D"/>
        <rFont val="Arial"/>
        <family val="2"/>
      </rPr>
      <t>Alat penghawa dingin hendaklah dalam keadaan baik, tidak berlaku kebocoran atau kerosakan yang menyebabkan limpahan air.</t>
    </r>
    <r>
      <rPr>
        <sz val="14"/>
        <color rgb="FF1E0EE8"/>
        <rFont val="Arial"/>
        <family val="2"/>
      </rPr>
      <t xml:space="preserve">
</t>
    </r>
    <r>
      <rPr>
        <b/>
        <sz val="14"/>
        <color rgb="FF993300"/>
        <rFont val="Arial"/>
        <family val="2"/>
      </rPr>
      <t>Perkara yang disemak :</t>
    </r>
    <r>
      <rPr>
        <sz val="14"/>
        <color rgb="FF1E0EE8"/>
        <rFont val="Arial"/>
        <family val="2"/>
      </rPr>
      <t xml:space="preserve">
1. Tiada kebocoran pada alat penghawa dingin</t>
    </r>
  </si>
  <si>
    <r>
      <rPr>
        <b/>
        <sz val="14"/>
        <color rgb="FF913C0D"/>
        <rFont val="Arial"/>
        <family val="2"/>
      </rPr>
      <t>Suhu dan kelembapan di Bilik Server hendaklah diawasi dan dikawal supaya menepati piawaian yang sesuai untuk peralatan di dalamnya.</t>
    </r>
    <r>
      <rPr>
        <b/>
        <sz val="14"/>
        <color rgb="FF993300"/>
        <rFont val="Arial"/>
        <family val="2"/>
      </rPr>
      <t xml:space="preserve">
Perkara yang disemak :
</t>
    </r>
    <r>
      <rPr>
        <sz val="14"/>
        <color rgb="FF0000FF"/>
        <rFont val="Arial"/>
        <family val="2"/>
      </rPr>
      <t>1. Sistem penghawa dingin berfungsi 24 jam.</t>
    </r>
    <r>
      <rPr>
        <b/>
        <sz val="14"/>
        <color rgb="FF1E0EE8"/>
        <rFont val="Arial"/>
        <family val="2"/>
      </rPr>
      <t xml:space="preserve">
</t>
    </r>
    <r>
      <rPr>
        <sz val="14"/>
        <color rgb="FF1E0EE8"/>
        <rFont val="Arial"/>
        <family val="2"/>
      </rPr>
      <t xml:space="preserve">2. Suhu bilik server adalah bersesuaian*
3. Kelembapan bilik server adalah bersesuaian
</t>
    </r>
    <r>
      <rPr>
        <sz val="14"/>
        <color rgb="FF913C0D"/>
        <rFont val="Arial"/>
        <family val="2"/>
      </rPr>
      <t>*semakan semula terhadap garis panduan atau pekeliling berkaitan</t>
    </r>
  </si>
  <si>
    <r>
      <rPr>
        <b/>
        <sz val="14"/>
        <color rgb="FF913C0D"/>
        <rFont val="Arial"/>
        <family val="2"/>
      </rPr>
      <t>Semua pengguna yang akan mengakses SPTB mesti melalui sistem ini jika kemudahan biometrik telah disediakan.
TB : Tidak terpakai bagi Pejabat Tanah yang tidak mempunyai kemudahan Biometrik.</t>
    </r>
    <r>
      <rPr>
        <sz val="14"/>
        <color rgb="FF0000FF"/>
        <rFont val="Arial"/>
        <family val="2"/>
      </rPr>
      <t xml:space="preserve">
</t>
    </r>
    <r>
      <rPr>
        <b/>
        <sz val="14"/>
        <color rgb="FF993300"/>
        <rFont val="Arial"/>
        <family val="2"/>
      </rPr>
      <t>Perkara yang disemak :</t>
    </r>
    <r>
      <rPr>
        <sz val="14"/>
        <color rgb="FF0000FF"/>
        <rFont val="Arial"/>
        <family val="2"/>
      </rPr>
      <t xml:space="preserve">
1.  Semakan rawak sama ada pengguna SPTB menggunakan sistem Biometrik untuk menggunakan SPTB.</t>
    </r>
  </si>
  <si>
    <t>Agenda pemantauan hasil boleh dibincangkan di dalam mana-mana mesyuarat di peringkat Negeri dan Daerah.
Komitmen Pentadbir Tanah sebagai Ketua Jabatan dalam menghadiri dan melaporkan status tindakan-tindakan yang diambil berkaitan kutipan hasil tanah.</t>
  </si>
  <si>
    <t>Adakah kes yang dilucuthak dilaksanakan mengikut prosedur yang ditetapkan?</t>
  </si>
  <si>
    <r>
      <rPr>
        <b/>
        <sz val="14"/>
        <color rgb="FF913C0D"/>
        <rFont val="Arial"/>
        <family val="2"/>
      </rPr>
      <t>Dokumen yang perlu disediakan:</t>
    </r>
    <r>
      <rPr>
        <sz val="14"/>
        <color rgb="FF0000FF"/>
        <rFont val="Arial"/>
        <family val="2"/>
      </rPr>
      <t xml:space="preserve">
1. Surat atau kertas cadangan keperluan latihan anggota agensi.
</t>
    </r>
    <r>
      <rPr>
        <b/>
        <sz val="14"/>
        <color rgb="FF0000FF"/>
        <rFont val="Arial"/>
        <family val="2"/>
      </rPr>
      <t xml:space="preserve">
</t>
    </r>
    <r>
      <rPr>
        <b/>
        <sz val="14"/>
        <color rgb="FF913C0D"/>
        <rFont val="Arial"/>
        <family val="2"/>
      </rPr>
      <t>Perkara yang disemak:</t>
    </r>
    <r>
      <rPr>
        <sz val="14"/>
        <color rgb="FF0000FF"/>
        <rFont val="Arial"/>
        <family val="2"/>
      </rPr>
      <t xml:space="preserve">
1.  Senarai keperluan latihan.
                                                        </t>
    </r>
  </si>
  <si>
    <r>
      <rPr>
        <b/>
        <sz val="14"/>
        <color rgb="FF913C0D"/>
        <rFont val="Arial"/>
        <family val="2"/>
      </rPr>
      <t>Bidang urusan tanah adalah pelupusan, pendaftaran, pembangunan tanah, hasil, teknikal dan penguatkuasaan.</t>
    </r>
    <r>
      <rPr>
        <sz val="14"/>
        <color rgb="FF0000FF"/>
        <rFont val="Arial"/>
        <family val="2"/>
      </rPr>
      <t xml:space="preserve">
Pegawai baru merujuk kepada pegawai yang baru melapor diri ke bahagian/unit yang berkenaan.
</t>
    </r>
    <r>
      <rPr>
        <b/>
        <sz val="14"/>
        <color rgb="FF913C0D"/>
        <rFont val="Arial"/>
        <family val="2"/>
      </rPr>
      <t>Dokumen yang perlu disediakan:</t>
    </r>
    <r>
      <rPr>
        <b/>
        <sz val="14"/>
        <color rgb="FF0000FF"/>
        <rFont val="Arial"/>
        <family val="2"/>
      </rPr>
      <t xml:space="preserve">
</t>
    </r>
    <r>
      <rPr>
        <sz val="14"/>
        <color rgb="FF0000FF"/>
        <rFont val="Arial"/>
        <family val="2"/>
      </rPr>
      <t>1. Laporan Latihan</t>
    </r>
    <r>
      <rPr>
        <b/>
        <sz val="14"/>
        <color rgb="FF0000FF"/>
        <rFont val="Arial"/>
        <family val="2"/>
      </rPr>
      <t xml:space="preserve">
</t>
    </r>
    <r>
      <rPr>
        <b/>
        <sz val="14"/>
        <color rgb="FF913C0D"/>
        <rFont val="Arial"/>
        <family val="2"/>
      </rPr>
      <t>Perkara yang disemak:</t>
    </r>
    <r>
      <rPr>
        <b/>
        <sz val="14"/>
        <color rgb="FF0000FF"/>
        <rFont val="Arial"/>
        <family val="2"/>
      </rPr>
      <t xml:space="preserve">
</t>
    </r>
    <r>
      <rPr>
        <sz val="14"/>
        <color rgb="FF0000FF"/>
        <rFont val="Arial"/>
        <family val="2"/>
      </rPr>
      <t>1. Bilangan pegawai yang menghadiri latihan
2. Menghadiri kursus di INSTUN</t>
    </r>
  </si>
  <si>
    <r>
      <rPr>
        <b/>
        <sz val="14"/>
        <color rgb="FF913C0D"/>
        <rFont val="Arial"/>
        <family val="2"/>
      </rPr>
      <t>ICTSO adalah Pegawai Keselamatan ICT diperingkat PTG/SUK.
CIO adalah Ketua Pegawai Maklumat di Agensi.</t>
    </r>
    <r>
      <rPr>
        <sz val="14"/>
        <color rgb="FF0000FF"/>
        <rFont val="Arial"/>
        <family val="2"/>
      </rPr>
      <t xml:space="preserve">
</t>
    </r>
    <r>
      <rPr>
        <b/>
        <sz val="14"/>
        <color rgb="FF913C0D"/>
        <rFont val="Arial"/>
        <family val="2"/>
      </rPr>
      <t>Dokumen yang perlu disediakan:</t>
    </r>
    <r>
      <rPr>
        <sz val="14"/>
        <color rgb="FF0000FF"/>
        <rFont val="Arial"/>
        <family val="2"/>
      </rPr>
      <t xml:space="preserve">
1. Salinan borang/surat/e-mel makluman.</t>
    </r>
  </si>
  <si>
    <r>
      <rPr>
        <b/>
        <sz val="14"/>
        <color rgb="FF913C0D"/>
        <rFont val="Arial"/>
        <family val="2"/>
      </rPr>
      <t>Sampling berdasarkan bilangan PA yang diterima dari JUPEM dan akan dibandingkan dengan jumlah yang telah didaftarkan.</t>
    </r>
    <r>
      <rPr>
        <sz val="14"/>
        <color rgb="FF1E0EE8"/>
        <rFont val="Arial"/>
        <family val="2"/>
      </rPr>
      <t xml:space="preserve">
</t>
    </r>
    <r>
      <rPr>
        <b/>
        <sz val="14"/>
        <color rgb="FF913C0D"/>
        <rFont val="Arial"/>
        <family val="2"/>
      </rPr>
      <t>Dokumen yang perlu disediakan:</t>
    </r>
    <r>
      <rPr>
        <sz val="14"/>
        <color rgb="FF1E0EE8"/>
        <rFont val="Arial"/>
        <family val="2"/>
      </rPr>
      <t xml:space="preserve">
1) Laporan bulanan
2) Laporan tahunan
</t>
    </r>
    <r>
      <rPr>
        <b/>
        <sz val="14"/>
        <color rgb="FF913C0D"/>
        <rFont val="Arial"/>
        <family val="2"/>
      </rPr>
      <t>Perkara yang disemak :</t>
    </r>
    <r>
      <rPr>
        <sz val="14"/>
        <color rgb="FF1E0EE8"/>
        <rFont val="Arial"/>
        <family val="2"/>
      </rPr>
      <t xml:space="preserve">
Pengiraan berdasarkan jumlah daftar berbanding dengan jumlah permohonan terima.
</t>
    </r>
  </si>
  <si>
    <t>Komponen/Sub Komponen</t>
  </si>
  <si>
    <t>Adakah pembudayaan DKICT agensi dilaksanakan?</t>
  </si>
  <si>
    <t>Adakah  kelulusan permohonan diproses mengikut prosedur yang ditetapkan?</t>
  </si>
  <si>
    <t>Adakah notis siasatan lelongan dikeluarkan dalam tempoh 1 minggu daripada tarikh permohonan pemegang gadaian (Borang 16G KTN) ?</t>
  </si>
  <si>
    <r>
      <t xml:space="preserve">Adakah operasi </t>
    </r>
    <r>
      <rPr>
        <i/>
        <sz val="14"/>
        <color rgb="FF0000FF"/>
        <rFont val="Arial"/>
        <family val="2"/>
      </rPr>
      <t>backup</t>
    </r>
    <r>
      <rPr>
        <sz val="14"/>
        <color rgb="FF0000FF"/>
        <rFont val="Arial"/>
        <family val="2"/>
      </rPr>
      <t xml:space="preserve"> data harian, mingguan serta 3 bulan sekali dilakukan?</t>
    </r>
  </si>
  <si>
    <r>
      <t>Keselamatan Data (</t>
    </r>
    <r>
      <rPr>
        <b/>
        <i/>
        <sz val="14"/>
        <color rgb="FF1E0EE8"/>
        <rFont val="Arial"/>
        <family val="2"/>
      </rPr>
      <t>Backup)</t>
    </r>
  </si>
  <si>
    <r>
      <t xml:space="preserve">Adakah dilantik pegawai yang bertanggungjawab melaksanakan operasi </t>
    </r>
    <r>
      <rPr>
        <i/>
        <sz val="14"/>
        <color rgb="FF1E0EE8"/>
        <rFont val="Arial"/>
        <family val="2"/>
      </rPr>
      <t>backup</t>
    </r>
    <r>
      <rPr>
        <sz val="14"/>
        <color rgb="FF1E0EE8"/>
        <rFont val="Arial"/>
        <family val="2"/>
      </rPr>
      <t>?</t>
    </r>
  </si>
  <si>
    <r>
      <rPr>
        <i/>
        <sz val="14"/>
        <color rgb="FF0000FF"/>
        <rFont val="Arial"/>
        <family val="2"/>
      </rPr>
      <t>Backup</t>
    </r>
    <r>
      <rPr>
        <sz val="14"/>
        <color rgb="FF0000FF"/>
        <rFont val="Arial"/>
        <family val="2"/>
      </rPr>
      <t xml:space="preserve"> dilakukan secara harian, mingguan dan setiap 3 bulan sekali</t>
    </r>
  </si>
  <si>
    <r>
      <t xml:space="preserve">Salinan </t>
    </r>
    <r>
      <rPr>
        <i/>
        <sz val="14"/>
        <color rgb="FF0000FF"/>
        <rFont val="Arial"/>
        <family val="2"/>
      </rPr>
      <t>tape backup</t>
    </r>
    <r>
      <rPr>
        <sz val="14"/>
        <color rgb="FF0000FF"/>
        <rFont val="Arial"/>
        <family val="2"/>
      </rPr>
      <t xml:space="preserve"> disimpan dibangunan lain</t>
    </r>
  </si>
  <si>
    <r>
      <t>Salinan</t>
    </r>
    <r>
      <rPr>
        <i/>
        <sz val="14"/>
        <color rgb="FF0000FF"/>
        <rFont val="Arial"/>
        <family val="2"/>
      </rPr>
      <t xml:space="preserve"> tape</t>
    </r>
    <r>
      <rPr>
        <sz val="14"/>
        <color rgb="FF0000FF"/>
        <rFont val="Arial"/>
        <family val="2"/>
      </rPr>
      <t xml:space="preserve"> </t>
    </r>
    <r>
      <rPr>
        <i/>
        <sz val="14"/>
        <color rgb="FF0000FF"/>
        <rFont val="Arial"/>
        <family val="2"/>
      </rPr>
      <t>backup</t>
    </r>
    <r>
      <rPr>
        <sz val="14"/>
        <color rgb="FF0000FF"/>
        <rFont val="Arial"/>
        <family val="2"/>
      </rPr>
      <t xml:space="preserve"> tidak disimpan dibangunan lain</t>
    </r>
  </si>
  <si>
    <t>Adakah rekod keluar masuk perkakasan dikemaskini?</t>
  </si>
  <si>
    <t xml:space="preserve">Dilaksanakan secara berkala </t>
  </si>
  <si>
    <t>Dilaksanakan secara berkala dan berterusan setiap tahun</t>
  </si>
  <si>
    <t>Tiada pemantauan</t>
  </si>
  <si>
    <t>&lt;80.0%</t>
  </si>
  <si>
    <t>80% ≤ x &lt; 85%</t>
  </si>
  <si>
    <t>85% ≤ x &lt; 90%</t>
  </si>
  <si>
    <t>90% ≤ x &lt; 95%</t>
  </si>
  <si>
    <t>ICTSO dilantik dan dimaklumkan kepada SUK</t>
  </si>
  <si>
    <t>ICTSO dilantik</t>
  </si>
  <si>
    <t>ICTSO tidak dilantik</t>
  </si>
  <si>
    <t>Bagaimanakah program/aktiviti pembudayaan ilmu dilaksanakan?</t>
  </si>
  <si>
    <t xml:space="preserve">Berapakah peratus notis 6A dikeluarkan oleh Agensi ? </t>
  </si>
  <si>
    <t>Berapakah peratus notis 8A dikeluarkan oleh Agensi?</t>
  </si>
  <si>
    <r>
      <t xml:space="preserve">Secara </t>
    </r>
    <r>
      <rPr>
        <i/>
        <sz val="14"/>
        <color rgb="FF0000FF"/>
        <rFont val="Arial"/>
        <family val="2"/>
      </rPr>
      <t>adhoc</t>
    </r>
  </si>
  <si>
    <r>
      <t xml:space="preserve">Adakah agensi memberi maklum balas segera ke atas  keputusan/arahan penting </t>
    </r>
    <r>
      <rPr>
        <i/>
        <sz val="14"/>
        <color rgb="FF0000FF"/>
        <rFont val="Arial"/>
        <family val="2"/>
      </rPr>
      <t>stakeholders</t>
    </r>
    <r>
      <rPr>
        <sz val="14"/>
        <color rgb="FF0000FF"/>
        <rFont val="Arial"/>
        <family val="2"/>
      </rPr>
      <t>?</t>
    </r>
  </si>
  <si>
    <r>
      <t xml:space="preserve">Adakah agensi mengambil tindakan segera ke atas  keputusan/arahan penting </t>
    </r>
    <r>
      <rPr>
        <i/>
        <sz val="14"/>
        <color rgb="FF0000FF"/>
        <rFont val="Arial"/>
        <family val="2"/>
      </rPr>
      <t>stakeholders</t>
    </r>
    <r>
      <rPr>
        <sz val="14"/>
        <color rgb="FF0000FF"/>
        <rFont val="Arial"/>
        <family val="2"/>
      </rPr>
      <t>?</t>
    </r>
  </si>
  <si>
    <r>
      <rPr>
        <b/>
        <sz val="14"/>
        <color rgb="FF913C0D"/>
        <rFont val="Arial"/>
        <family val="2"/>
      </rPr>
      <t>Tindakan dalam bidang kuasa dibuat dalam tempoh 1 bulan bagi  Mesyuarat MMK/Majlis Tindakan Negeri (MTNg)/JKTNG/JKTD.</t>
    </r>
    <r>
      <rPr>
        <b/>
        <sz val="14"/>
        <color rgb="FF0000FF"/>
        <rFont val="Arial"/>
        <family val="2"/>
      </rPr>
      <t xml:space="preserve">
</t>
    </r>
    <r>
      <rPr>
        <b/>
        <sz val="14"/>
        <color rgb="FF913C0D"/>
        <rFont val="Arial"/>
        <family val="2"/>
      </rPr>
      <t>Dokumen yang perlu disediakan:</t>
    </r>
    <r>
      <rPr>
        <b/>
        <sz val="14"/>
        <color rgb="FF0000FF"/>
        <rFont val="Arial"/>
        <family val="2"/>
      </rPr>
      <t xml:space="preserve">
</t>
    </r>
    <r>
      <rPr>
        <sz val="14"/>
        <color rgb="FF0000FF"/>
        <rFont val="Arial"/>
        <family val="2"/>
      </rPr>
      <t xml:space="preserve">1. Maklum balas keputusan/arahan penting stakeholders
2. Minit Mesyuarat
</t>
    </r>
    <r>
      <rPr>
        <b/>
        <sz val="14"/>
        <color rgb="FF913C0D"/>
        <rFont val="Arial"/>
        <family val="2"/>
      </rPr>
      <t xml:space="preserve">
Perkara yang disemak:</t>
    </r>
    <r>
      <rPr>
        <sz val="14"/>
        <color rgb="FF0000FF"/>
        <rFont val="Arial"/>
        <family val="2"/>
      </rPr>
      <t xml:space="preserve">
1. Tarikh arahan
2. Tarikh maklum balas
3. Tarikh tindakan dilaksanakan</t>
    </r>
  </si>
  <si>
    <t>Agensi yang mencapai 2 bintang ke bawah bagi Indeks Akauntabiliti (AI) perlulah dinilai di bawah komponen A2. Agensi yang mencapai 3 bintang akan mendapat wajaran 3 manakala Agensi yang mendapat 4 bintang akan mendapat wajaran penuh iaitu 4.
Dokumen yang disediakan: 
1. Sijil AI
Perkara yang disemak : 
 1. Tarikh AI dikeluarkan
 2. Keputusan AI</t>
  </si>
  <si>
    <t>Adakah agensi mengenalpasti keperluan latihan terhadap keseluruhan organisasi/agensi?</t>
  </si>
  <si>
    <t>B3.8 Pengambilan Tanah Di Bawah Seksyen 3(1)(a)</t>
  </si>
  <si>
    <t>Adakah  Agensi melaksanakan operasi pembersihan data?</t>
  </si>
  <si>
    <t>Maklum Balas PTD/PTJ/PT</t>
  </si>
  <si>
    <t xml:space="preserve">Adakah permohonan yang  dikemukakan lengkap dan menepati senarai semak?                  </t>
  </si>
  <si>
    <r>
      <t xml:space="preserve">Adakah permohonan didaftarkan dalam </t>
    </r>
    <r>
      <rPr>
        <i/>
        <sz val="14"/>
        <color rgb="FF1E0EE8"/>
        <rFont val="Arial"/>
        <family val="2"/>
      </rPr>
      <t xml:space="preserve">Record of Application </t>
    </r>
    <r>
      <rPr>
        <sz val="14"/>
        <color rgb="FF1E0EE8"/>
        <rFont val="Arial"/>
        <family val="2"/>
      </rPr>
      <t>(RA)/ Buku Daftar Permohonan?</t>
    </r>
  </si>
  <si>
    <r>
      <t xml:space="preserve">Adakah permohonan yang dibuat </t>
    </r>
    <r>
      <rPr>
        <i/>
        <sz val="14"/>
        <color rgb="FF0000FF"/>
        <rFont val="Arial"/>
        <family val="2"/>
      </rPr>
      <t>summary rejection</t>
    </r>
    <r>
      <rPr>
        <sz val="14"/>
        <color rgb="FF0000FF"/>
        <rFont val="Arial"/>
        <family val="2"/>
      </rPr>
      <t>/tolak ringkas diproses mengikut prosedur yang ditetapkan?</t>
    </r>
  </si>
  <si>
    <t>Tidak Memuaskan
(1)</t>
  </si>
  <si>
    <t>Kurang Memuaskan
(2)</t>
  </si>
  <si>
    <t>Memuaskan
(3)</t>
  </si>
  <si>
    <t>Baik
(4)</t>
  </si>
  <si>
    <t>Cemerlang
(5)</t>
  </si>
  <si>
    <r>
      <t xml:space="preserve">Adakah </t>
    </r>
    <r>
      <rPr>
        <i/>
        <sz val="14"/>
        <color rgb="FF0000FF"/>
        <rFont val="Arial"/>
        <family val="2"/>
      </rPr>
      <t>summary rejection</t>
    </r>
    <r>
      <rPr>
        <sz val="14"/>
        <color rgb="FF0000FF"/>
        <rFont val="Arial"/>
        <family val="2"/>
      </rPr>
      <t>/tolak ringkas diselesaikan dalam tempoh 1 bulan?</t>
    </r>
  </si>
  <si>
    <r>
      <t xml:space="preserve">Adakah </t>
    </r>
    <r>
      <rPr>
        <i/>
        <sz val="14"/>
        <color rgb="FF1E0EE8"/>
        <rFont val="Arial"/>
        <family val="2"/>
      </rPr>
      <t>summary rejection</t>
    </r>
    <r>
      <rPr>
        <sz val="14"/>
        <color rgb="FF1E0EE8"/>
        <rFont val="Arial"/>
        <family val="2"/>
      </rPr>
      <t>/ tolak ringkas  diselesaikan dalam tempoh 1 bulan?</t>
    </r>
  </si>
  <si>
    <t>B2.2 Pendaftaran Penukaran Hakmilik Sementara (QT) Kepada Hakmilik Tetap (FT)</t>
  </si>
  <si>
    <t>Adakah perserahan yang dikemukakan lengkap dan menepati senarai semak?</t>
  </si>
  <si>
    <t>Adakah alat pemadam api yang masih sah tarikh luput di tempatkan di dalam bilik server pada kadar yang ditetapkan?</t>
  </si>
  <si>
    <t xml:space="preserve"> Adakah larangan penyimpanan bahan mudah bakar yang tidak berkaitan pengoperasian bilik server dilaksanakan?</t>
  </si>
  <si>
    <t>Adakah permohonan yang diterima sehingga kelulusan PTD  diselesaikan dalam tempoh 4 minggu?</t>
  </si>
  <si>
    <t xml:space="preserve">Adakah keputusan permohonan dibuat oleh pihak yang diberi kuasa atau diangkat untuk kelulusan PBN (jika tiada penurunan kuasa)?
</t>
  </si>
  <si>
    <t xml:space="preserve">Adakah kelulusan permohonan dibuat oleh pihak yang diberi kuasa atau diangkat untuk kelulusan PBN (jika tiada penurunan kuasa)?
</t>
  </si>
  <si>
    <t>Tiada rekod</t>
  </si>
  <si>
    <t>Adakah Agensi mengadakan  rekod-rekod berasingan mengenai pemberitahuan yang disiarkan dalam Warta yang melibatkan urusan tanah di dalam sesebuah daerah?</t>
  </si>
  <si>
    <t xml:space="preserve">Ada rekod </t>
  </si>
  <si>
    <t xml:space="preserve">Tiada Perlembagaan Persekutuan, Kanun Tanah Negara dan Kaedah - Kaedah Tanah Negeri
</t>
  </si>
  <si>
    <r>
      <t>Ada Perlembagaan Persekutuan, Kanun Tanah Negara dan</t>
    </r>
    <r>
      <rPr>
        <u/>
        <sz val="14"/>
        <color rgb="FF0000FF"/>
        <rFont val="Arial"/>
        <family val="2"/>
      </rPr>
      <t xml:space="preserve"> </t>
    </r>
    <r>
      <rPr>
        <sz val="14"/>
        <color rgb="FF0000FF"/>
        <rFont val="Arial"/>
        <family val="2"/>
      </rPr>
      <t xml:space="preserve">Kaedah - Kaedah Tanah Negeri serta   5 dokumen rujukan
lain
</t>
    </r>
  </si>
  <si>
    <r>
      <t>Ada Perlembagaan Persekutuan, Kanun Tanah Negara dan</t>
    </r>
    <r>
      <rPr>
        <u/>
        <sz val="14"/>
        <color rgb="FF0000FF"/>
        <rFont val="Arial"/>
        <family val="2"/>
      </rPr>
      <t xml:space="preserve"> </t>
    </r>
    <r>
      <rPr>
        <sz val="14"/>
        <color rgb="FF0000FF"/>
        <rFont val="Arial"/>
        <family val="2"/>
      </rPr>
      <t xml:space="preserve">Kaedah - Kaedah Tanah Negeri serta &gt; 5 dokumen rujukan
lain
</t>
    </r>
  </si>
  <si>
    <t>B1.6 Pengurusan Mesyuarat Wajib : JKTD</t>
  </si>
  <si>
    <r>
      <rPr>
        <b/>
        <sz val="14"/>
        <color rgb="FF913C0D"/>
        <rFont val="Arial"/>
        <family val="2"/>
      </rPr>
      <t>Perkara yang disemak:</t>
    </r>
    <r>
      <rPr>
        <b/>
        <sz val="14"/>
        <color rgb="FF0000FF"/>
        <rFont val="Arial"/>
        <family val="2"/>
      </rPr>
      <t xml:space="preserve">
</t>
    </r>
    <r>
      <rPr>
        <sz val="14"/>
        <color rgb="FF0000FF"/>
        <rFont val="Arial"/>
        <family val="2"/>
      </rPr>
      <t xml:space="preserve">1. Keputusan dasar daripada PBN
2. Surat pelantikan ahli mesyuarat JKTD (sekiranya berkenaan)
3. Surat Pelantikan sebagai Pegawai Pengelas (Pengerusi dan Setiausaha) dibawah Akta Rahsia Rasmi 1986  (Buku 492) (sekiranya berkenaan)                                                                                                                                                                                                                                                                                                                                                                                                                                                                  
                                                                                                                                                     </t>
    </r>
  </si>
  <si>
    <t>Adakah takwim / jadual mesyuarat JKTD disediakan berdasarkan piagam jabatan berkenaan?</t>
  </si>
  <si>
    <t>Adakah mesyuarat JKTD dilaksanakan mengikut perancangan dalam takwim / jadual?</t>
  </si>
  <si>
    <t>B2.2 Pendaftaran Penukaran Hakmilik Sementara (QT) kepada Hakmilik Tetap (FT)</t>
  </si>
  <si>
    <r>
      <rPr>
        <b/>
        <sz val="14"/>
        <color rgb="FF913C0D"/>
        <rFont val="Arial"/>
        <family val="2"/>
      </rPr>
      <t>TB : Tidak terpakai bagi Pejabat Tanah yang tidak mempunyai kemudahan Biometrik.</t>
    </r>
    <r>
      <rPr>
        <sz val="14"/>
        <color rgb="FF0000FF"/>
        <rFont val="Arial"/>
        <family val="2"/>
      </rPr>
      <t xml:space="preserve">
</t>
    </r>
    <r>
      <rPr>
        <b/>
        <sz val="14"/>
        <color rgb="FF993300"/>
        <rFont val="Arial"/>
        <family val="2"/>
      </rPr>
      <t>Perkara yang disemak :</t>
    </r>
    <r>
      <rPr>
        <sz val="14"/>
        <color rgb="FF0000FF"/>
        <rFont val="Arial"/>
        <family val="2"/>
      </rPr>
      <t xml:space="preserve">
1. Biometrik digunakan untuk mengesahkan identiti pihak berkepentingan atau tuan tanah bagi Pejabat tanah yang mempunyai kemudahan biometrik.</t>
    </r>
  </si>
  <si>
    <t>Adakah surat pelantikan dikeluarkan bagi:
  (i)    Pegawai Aset di peringkat 
         agensi/Pusat Tanggungjawab 
         (PTJ); 
  (ii)   Pegawai-pegawai menjalankan
         pemeriksaan ke atas aset;  
  (iii)  Lembaga Pemeriksa bagi 
        melaksanakan pelupusan aset; 
        dan  
  (iv)  Jawatankuasa Penyiasat bagi 
         menyiasat kes kehilangan aset
         (jika ada)</t>
  </si>
  <si>
    <t>Adakah permohonan oleh  syarikat swasta untuk tujuan perumahan, perniagaan atau industri  diselesaikan dalam tempoh  6 bulan?</t>
  </si>
  <si>
    <t>Adakah permohonan oleh  Agensi Kerajaan diselesaikan dalam tempoh 4 bulan? (bagi kes yang tiada bebanan*)</t>
  </si>
  <si>
    <t>Adakah permohonan oleh Individu diselesaikan dalam tempoh 12 bulan?</t>
  </si>
  <si>
    <t>Adakah permohonan Berkelompok Bebas  diselesaikan dalam tempoh 9 bulan?</t>
  </si>
  <si>
    <r>
      <rPr>
        <b/>
        <sz val="14"/>
        <color rgb="FF913C0D"/>
        <rFont val="Arial"/>
        <family val="2"/>
      </rPr>
      <t>Bagi Daerah-Daerah yang berkenaan  sahaja.</t>
    </r>
    <r>
      <rPr>
        <sz val="14"/>
        <color rgb="FF0000FF"/>
        <rFont val="Arial"/>
        <family val="2"/>
      </rPr>
      <t xml:space="preserve">
</t>
    </r>
    <r>
      <rPr>
        <b/>
        <sz val="14"/>
        <color rgb="FF913C0D"/>
        <rFont val="Arial"/>
        <family val="2"/>
      </rPr>
      <t xml:space="preserve">
Sampling fail permohonan :
</t>
    </r>
    <r>
      <rPr>
        <sz val="14"/>
        <color rgb="FF0000FF"/>
        <rFont val="Arial"/>
        <family val="2"/>
      </rPr>
      <t xml:space="preserve">1) Minimum 5 fail
2) Diambil secara rawak </t>
    </r>
    <r>
      <rPr>
        <b/>
        <sz val="14"/>
        <color rgb="FF913C0D"/>
        <rFont val="Arial"/>
        <family val="2"/>
      </rPr>
      <t xml:space="preserve">
Dokumen yang perlu disediakan:</t>
    </r>
    <r>
      <rPr>
        <sz val="14"/>
        <color rgb="FF0000FF"/>
        <rFont val="Arial"/>
        <family val="2"/>
      </rPr>
      <t xml:space="preserve">
1. Fail permohonan 
</t>
    </r>
    <r>
      <rPr>
        <b/>
        <sz val="14"/>
        <color rgb="FF913C0D"/>
        <rFont val="Arial"/>
        <family val="2"/>
      </rPr>
      <t xml:space="preserve">
Perkara yang disemak:</t>
    </r>
    <r>
      <rPr>
        <sz val="14"/>
        <color rgb="FF0000FF"/>
        <rFont val="Arial"/>
        <family val="2"/>
      </rPr>
      <t xml:space="preserve">
1. Tarikh permohonan                                                                                                                                                                                                                                                                                         2. Tarikh keputusan 
3. Surat makluman keputusan</t>
    </r>
  </si>
  <si>
    <t>Adakah proses permohonan perizapan diselesaikan dalam tempoh 12 bulan?</t>
  </si>
  <si>
    <r>
      <t>Adakah s</t>
    </r>
    <r>
      <rPr>
        <i/>
        <sz val="14"/>
        <color rgb="FF1E0EE8"/>
        <rFont val="Arial"/>
        <family val="2"/>
      </rPr>
      <t>ummary rejection/</t>
    </r>
    <r>
      <rPr>
        <sz val="14"/>
        <color rgb="FF1E0EE8"/>
        <rFont val="Arial"/>
        <family val="2"/>
      </rPr>
      <t>tolak ringkas diselesaikan dalam tempoh 1 bulan?</t>
    </r>
  </si>
  <si>
    <t>Adakah proses permohonan pajakan tanah rizab diselesaikan dalam tempoh 12 bulan?</t>
  </si>
  <si>
    <t>Pengurusan Perserahan</t>
  </si>
  <si>
    <t>Pengurusan Pendaftaran</t>
  </si>
  <si>
    <t>Adakah pendaftaran urusniaga/ bukan urusniaga diproses mengikut prosedur yang ditetapkan?</t>
  </si>
  <si>
    <t>Adakah semua jenis pendaftaran (Urusniaga/Bukan Urusniaga) dapat diselesaikan dalam tempoh 1 hari bekerja?</t>
  </si>
  <si>
    <r>
      <rPr>
        <b/>
        <sz val="14"/>
        <color rgb="FF913C0D"/>
        <rFont val="Arial"/>
        <family val="2"/>
      </rPr>
      <t>Dokumen yang perlu disediakan:</t>
    </r>
    <r>
      <rPr>
        <sz val="14"/>
        <color rgb="FF1E0EE8"/>
        <rFont val="Arial"/>
        <family val="2"/>
      </rPr>
      <t xml:space="preserve">
1. Laporan</t>
    </r>
    <r>
      <rPr>
        <sz val="14"/>
        <color rgb="FF0000FF"/>
        <rFont val="Arial"/>
        <family val="2"/>
      </rPr>
      <t xml:space="preserve"> tahunan untuk tahun sebelumnya</t>
    </r>
    <r>
      <rPr>
        <sz val="14"/>
        <color rgb="FF1E0EE8"/>
        <rFont val="Arial"/>
        <family val="2"/>
      </rPr>
      <t xml:space="preserve">
2. Laporan prestasi dari SPTB (MIS)
</t>
    </r>
    <r>
      <rPr>
        <b/>
        <sz val="14"/>
        <color rgb="FF913C0D"/>
        <rFont val="Arial"/>
        <family val="2"/>
      </rPr>
      <t xml:space="preserve">
Perkara yang disemak:</t>
    </r>
    <r>
      <rPr>
        <sz val="14"/>
        <color rgb="FF1E0EE8"/>
        <rFont val="Arial"/>
        <family val="2"/>
      </rPr>
      <t xml:space="preserve">
1. Bilangan perserahan yang diterima
2. Bilangan perserahan yang didaftarkan</t>
    </r>
  </si>
  <si>
    <t xml:space="preserve">Adakah lelongan dibuat oleh pihak yang diberi kuasa?
</t>
  </si>
  <si>
    <r>
      <rPr>
        <b/>
        <sz val="14"/>
        <color rgb="FF913C0D"/>
        <rFont val="Arial"/>
        <family val="2"/>
      </rPr>
      <t>*TB : Bagi Pejabat Tanah yang tidak mempunyai JKTD
Dokumen yang perlu disediakan:</t>
    </r>
    <r>
      <rPr>
        <sz val="14"/>
        <color rgb="FF0000FF"/>
        <rFont val="Arial"/>
        <family val="2"/>
      </rPr>
      <t xml:space="preserve">
1. Fail Mesyuarat JKTD                                                                                                                                                      
</t>
    </r>
    <r>
      <rPr>
        <b/>
        <sz val="14"/>
        <color rgb="FF913C0D"/>
        <rFont val="Arial"/>
        <family val="2"/>
      </rPr>
      <t>Perkara yang disemak :</t>
    </r>
    <r>
      <rPr>
        <b/>
        <sz val="14"/>
        <color rgb="FF0000FF"/>
        <rFont val="Arial"/>
        <family val="2"/>
      </rPr>
      <t xml:space="preserve">
</t>
    </r>
    <r>
      <rPr>
        <sz val="14"/>
        <color rgb="FF0000FF"/>
        <rFont val="Arial"/>
        <family val="2"/>
      </rPr>
      <t>1.</t>
    </r>
    <r>
      <rPr>
        <b/>
        <sz val="14"/>
        <color rgb="FF0000FF"/>
        <rFont val="Arial"/>
        <family val="2"/>
      </rPr>
      <t xml:space="preserve"> </t>
    </r>
    <r>
      <rPr>
        <sz val="14"/>
        <color rgb="FF0000FF"/>
        <rFont val="Arial"/>
        <family val="2"/>
      </rPr>
      <t xml:space="preserve">Takwim / jadual mesyuarat JKTD                                                                                                                                                 </t>
    </r>
  </si>
  <si>
    <r>
      <rPr>
        <b/>
        <sz val="14"/>
        <color rgb="FF913C0D"/>
        <rFont val="Arial"/>
        <family val="2"/>
      </rPr>
      <t>*TB : Bagi Pejabat Tanah yang tidak mempunyai JKTD
Dokumen yang perlu disediakan:</t>
    </r>
    <r>
      <rPr>
        <b/>
        <sz val="14"/>
        <color rgb="FF0000FF"/>
        <rFont val="Arial"/>
        <family val="2"/>
      </rPr>
      <t xml:space="preserve">
</t>
    </r>
    <r>
      <rPr>
        <sz val="14"/>
        <color rgb="FF0000FF"/>
        <rFont val="Arial"/>
        <family val="2"/>
      </rPr>
      <t>1.Takwim / jadual mesyuarat /JKTD</t>
    </r>
    <r>
      <rPr>
        <b/>
        <sz val="14"/>
        <color rgb="FF0000FF"/>
        <rFont val="Arial"/>
        <family val="2"/>
      </rPr>
      <t xml:space="preserve">
</t>
    </r>
    <r>
      <rPr>
        <b/>
        <sz val="14"/>
        <color rgb="FF913C0D"/>
        <rFont val="Arial"/>
        <family val="2"/>
      </rPr>
      <t>Perkara yang disemak :</t>
    </r>
    <r>
      <rPr>
        <b/>
        <sz val="14"/>
        <color rgb="FF0000FF"/>
        <rFont val="Arial"/>
        <family val="2"/>
      </rPr>
      <t xml:space="preserve">
</t>
    </r>
    <r>
      <rPr>
        <sz val="14"/>
        <color rgb="FF0000FF"/>
        <rFont val="Arial"/>
        <family val="2"/>
      </rPr>
      <t>1. Bilangan mesyuarat JKTD yang dilaksanakan</t>
    </r>
    <r>
      <rPr>
        <b/>
        <sz val="14"/>
        <color rgb="FF0000FF"/>
        <rFont val="Arial"/>
        <family val="2"/>
      </rPr>
      <t xml:space="preserve">
</t>
    </r>
  </si>
  <si>
    <t>Pengurusan Lelongan</t>
  </si>
  <si>
    <t>Adakah lelongan awam dilaksanakan mengikut prosedur yang ditetapkan?</t>
  </si>
  <si>
    <r>
      <t>Adakah kawalan terhadap serangga perosak  (</t>
    </r>
    <r>
      <rPr>
        <i/>
        <sz val="14"/>
        <color rgb="FF0000FF"/>
        <rFont val="Arial"/>
        <family val="2"/>
      </rPr>
      <t>pest control</t>
    </r>
    <r>
      <rPr>
        <sz val="14"/>
        <color rgb="FF0000FF"/>
        <rFont val="Arial"/>
        <family val="2"/>
      </rPr>
      <t xml:space="preserve">)  dilakukan oleh Pejabat Tanah secara berkala? </t>
    </r>
  </si>
  <si>
    <r>
      <rPr>
        <b/>
        <sz val="14"/>
        <color rgb="FF913C0D"/>
        <rFont val="Arial"/>
        <family val="2"/>
      </rPr>
      <t>Pegawai Keselamatan SPTB hendaklah melantik pemegang kunci bilik server dan memantau penggunaan buku Log.
Pintu masuk hendaklah sentiasa dikunci atau diawasi.</t>
    </r>
    <r>
      <rPr>
        <sz val="14"/>
        <color rgb="FF0000FF"/>
        <rFont val="Arial"/>
        <family val="2"/>
      </rPr>
      <t xml:space="preserve">
</t>
    </r>
    <r>
      <rPr>
        <b/>
        <sz val="14"/>
        <color rgb="FF993300"/>
        <rFont val="Arial"/>
        <family val="2"/>
      </rPr>
      <t>Dokumen yang perlu disediakan:</t>
    </r>
    <r>
      <rPr>
        <sz val="14"/>
        <color rgb="FF0000FF"/>
        <rFont val="Arial"/>
        <family val="2"/>
      </rPr>
      <t xml:space="preserve">
1. Dokumen arahan membuka dan mengunci bilik server
2. Buku Log
</t>
    </r>
    <r>
      <rPr>
        <b/>
        <sz val="14"/>
        <color rgb="FF993300"/>
        <rFont val="Arial"/>
        <family val="2"/>
      </rPr>
      <t>Perkara yang disemak :</t>
    </r>
    <r>
      <rPr>
        <sz val="14"/>
        <color rgb="FF0000FF"/>
        <rFont val="Arial"/>
        <family val="2"/>
      </rPr>
      <t xml:space="preserve">
1.Nama pegawai yang diarahkan membuka dan mengunci bilik server/ Surat lantikan pemegang 
   kunci
2.Buku log yang dikemaskini</t>
    </r>
  </si>
  <si>
    <r>
      <rPr>
        <b/>
        <sz val="14"/>
        <color rgb="FF913C0D"/>
        <rFont val="Arial"/>
        <family val="2"/>
      </rPr>
      <t>Penerangan :
a) Pegawai Keselamatan SPTB hendaklah menentukan dan mempamerkan senarai  
    individu yang dibenarkan masuk dan bertugas di dalamnya;
b) Mana-mana individu yang ingin memasuki bilik server SPTB perlu mendapatkan
     kebenaran bertulis daripada Pegawai Keselamatan SPTB;
c) Pelawat yang memasuki bilik server hendaklah diiringi sepanjang masa;
d) Penyelenggara yang memasuki bilik server hendaklah menulis tarikh, nama, nama
    syarikat, tujuan lawatan serta waktu keluar dan masuk dalam Buku Log; 
e) Penyelenggara (kontraktor) perlu mengisi Borang Ketua Pengawai Keselamatan    
     Kerajaan 11 (Borang KPKK 11)  sebelum penyelenggaraan dibuat.</t>
    </r>
    <r>
      <rPr>
        <sz val="14"/>
        <color rgb="FF0000FF"/>
        <rFont val="Arial"/>
        <family val="2"/>
      </rPr>
      <t xml:space="preserve">
</t>
    </r>
    <r>
      <rPr>
        <b/>
        <sz val="14"/>
        <color rgb="FF993300"/>
        <rFont val="Arial"/>
        <family val="2"/>
      </rPr>
      <t>Dokumen yang perlu disediakan:-</t>
    </r>
    <r>
      <rPr>
        <sz val="14"/>
        <color rgb="FF0000FF"/>
        <rFont val="Arial"/>
        <family val="2"/>
      </rPr>
      <t xml:space="preserve">
1. Rekod keluar masuk bilik server
2. Senarai pegawai-pegawai yang dibenarkan keluar masuk dalam bilik kebal 
</t>
    </r>
    <r>
      <rPr>
        <b/>
        <sz val="14"/>
        <color rgb="FF913C0D"/>
        <rFont val="Arial"/>
        <family val="2"/>
      </rPr>
      <t>Perkara yang disemak :</t>
    </r>
    <r>
      <rPr>
        <sz val="14"/>
        <color rgb="FF0000FF"/>
        <rFont val="Arial"/>
        <family val="2"/>
      </rPr>
      <t xml:space="preserve">
1. Rekod keluar masuk yang disahkan oleh Pegawai Keselamatan SPTB
2. Kebenaran bertulis daripada Pegawai Keselamatan SPTB (bagi individu lain-lain)</t>
    </r>
  </si>
  <si>
    <r>
      <t>Adakah salinan</t>
    </r>
    <r>
      <rPr>
        <i/>
        <sz val="14"/>
        <color rgb="FF0000FF"/>
        <rFont val="Arial"/>
        <family val="2"/>
      </rPr>
      <t xml:space="preserve"> tape backup </t>
    </r>
    <r>
      <rPr>
        <sz val="14"/>
        <color rgb="FF0000FF"/>
        <rFont val="Arial"/>
        <family val="2"/>
      </rPr>
      <t>disimpan di dalam peti besi / bilik kebal di bangunan lain?</t>
    </r>
  </si>
  <si>
    <t>Adakah penguatkuasaan zon larangan berkasut di dalam bilik server dilakukan?</t>
  </si>
  <si>
    <r>
      <rPr>
        <b/>
        <sz val="14"/>
        <color rgb="FF913C0D"/>
        <rFont val="Arial"/>
        <family val="2"/>
      </rPr>
      <t>Bilik server adalah zon larangan berkasut.</t>
    </r>
    <r>
      <rPr>
        <b/>
        <sz val="14"/>
        <color rgb="FF1E0EE8"/>
        <rFont val="Arial"/>
        <family val="2"/>
      </rPr>
      <t xml:space="preserve">
</t>
    </r>
    <r>
      <rPr>
        <b/>
        <sz val="14"/>
        <color rgb="FF993300"/>
        <rFont val="Arial"/>
        <family val="2"/>
      </rPr>
      <t>Perkara yang disemak :</t>
    </r>
    <r>
      <rPr>
        <b/>
        <sz val="14"/>
        <color rgb="FF1E0EE8"/>
        <rFont val="Arial"/>
        <family val="2"/>
      </rPr>
      <t xml:space="preserve">
</t>
    </r>
    <r>
      <rPr>
        <sz val="14"/>
        <color rgb="FF1E0EE8"/>
        <rFont val="Arial"/>
        <family val="2"/>
      </rPr>
      <t>1.  Tanda amaran larangan berkasut
2. Pegawai yang memasuki bilik server membuka kasut.</t>
    </r>
  </si>
  <si>
    <t xml:space="preserve">Adakah permohonan diterima sehingga dihantar ke jabatan teknikal untuk ulasan dapat diselesaikan dalam tempoh 10 hari?
</t>
  </si>
  <si>
    <t xml:space="preserve">Adakah permohonan pengambilan tanah diproses mengikut prosedur yang ditetapkan?
</t>
  </si>
  <si>
    <t>Pengurusan Maklumat Cukai</t>
  </si>
  <si>
    <t>Adakah Agensi menerima dasar kutipan cukai daripada PTG/PBN ?</t>
  </si>
  <si>
    <t>Adakah Agensi menghantar bil cukai tahun semasa?</t>
  </si>
  <si>
    <r>
      <t>Inisiatif Peningkatan Kutipan Cukai</t>
    </r>
    <r>
      <rPr>
        <b/>
        <sz val="14"/>
        <color rgb="FF0000FF"/>
        <rFont val="Arial"/>
        <family val="2"/>
      </rPr>
      <t xml:space="preserve"> :</t>
    </r>
  </si>
  <si>
    <t>Berapakah bil cukai tahun semasa dihantar selewat-lewatnya 31 Mac?</t>
  </si>
  <si>
    <t>Perancangan Penyelesaian Tunggakan Cukai</t>
  </si>
  <si>
    <t xml:space="preserve">Tindakan Ke Atas Pemilik Yang Gagal Membayar Cukai </t>
  </si>
  <si>
    <t>Adakah Agensi mengambil tindakan pembatalan akaun cukai dalam Sistem Pengurusan Hasil?</t>
  </si>
  <si>
    <t xml:space="preserve">Adakah tindakan penguatkuasaan ke atas kesalahan di bawah            seksyen 425 KTN dilaksanakan mengikut prosedur yang ditetapkan?
</t>
  </si>
  <si>
    <t>Adakah laporan tanah siap dikemukakan kepada Pentadbir Tanah /JKTD dalam tempoh 2 minggu?</t>
  </si>
  <si>
    <t>Adakah tindakan penguatkuasaan ke atas kesalahan di bawah            seksyen 426 KTN dilaksanakan mengikut prosedur yang ditetapkan?</t>
  </si>
  <si>
    <t>Adakah pengurusan pelanggaran syarat (seksyen 127 KTN) mengikut prosedur yang ditetapkan?</t>
  </si>
  <si>
    <t>Adakah notis remedi pelanggaran syarat dikeluarkan kepada pemilik tanah yang melanggar syarat mengikut tahap keseriusan?</t>
  </si>
  <si>
    <t>Adakah laporan tanah bagi tujuan pembangunan yang diproses oleh pejabat tanah diselesaikan dalam tempoh 10 hari?</t>
  </si>
  <si>
    <t>Adakah Permintaan Ukur (PU) bagi pelan pra-hitungan yang disediakan oleh Juruukur berlesen dapat diselesaikan dalam tempoh 3 hari?</t>
  </si>
  <si>
    <r>
      <t>Adakah pernyataan khusus misi perkhidmatan pelanggan (</t>
    </r>
    <r>
      <rPr>
        <i/>
        <sz val="14"/>
        <color rgb="FF0000FF"/>
        <rFont val="Arial"/>
        <family val="2"/>
      </rPr>
      <t>tagline</t>
    </r>
    <r>
      <rPr>
        <sz val="14"/>
        <color rgb="FF0000FF"/>
        <rFont val="Arial"/>
        <family val="2"/>
      </rPr>
      <t>) disediakan agensi?</t>
    </r>
  </si>
  <si>
    <r>
      <t xml:space="preserve">Standard perkhidmatan yang ditawarkan kepada pelanggan seboleh-bolehnya hendaklah tinggi nilainya sehingga melebihi ekspektasi pelanggan sejajar dengan pendekatan delighting the customer. Perkhidmatan pelanggan yang menjadi asas utama kepada pendekatan </t>
    </r>
    <r>
      <rPr>
        <b/>
        <i/>
        <sz val="14"/>
        <color rgb="FF913C0D"/>
        <rFont val="Arial"/>
        <family val="2"/>
      </rPr>
      <t>delighting the customer</t>
    </r>
    <r>
      <rPr>
        <b/>
        <sz val="14"/>
        <color rgb="FF913C0D"/>
        <rFont val="Arial"/>
        <family val="2"/>
      </rPr>
      <t xml:space="preserve"> adalah memenuhi ciri-ciri kualiti dalam tiga kategori iaitu fizikal, penyampaian dan emosi seperti berikut:
</t>
    </r>
    <r>
      <rPr>
        <sz val="14"/>
        <color rgb="FF913C0D"/>
        <rFont val="Arial"/>
        <family val="2"/>
      </rPr>
      <t>i. Fizikal: 
   (a) persekitaran yang kondusif; dan
   (b) kemudahan sokongan.
ii. Penyampaian:
   (a) kebolehpercayaan; 
   (b) responsif;
   (c) menepati masa;
   (d) ketepatan;
   (e) mudah diperoleh;
   (f) mudah difahami;
   (g) kompeten;
   (h) kredibiliti; dan
   (i) keselamatan.
iii. Emosi:
   (a) mesra dan adil;
   (b) mendengar dan memahami (empati); dan
   (c) menghormati.</t>
    </r>
    <r>
      <rPr>
        <sz val="14"/>
        <color rgb="FF0000FF"/>
        <rFont val="Arial"/>
        <family val="2"/>
      </rPr>
      <t xml:space="preserve">
</t>
    </r>
    <r>
      <rPr>
        <b/>
        <sz val="14"/>
        <color rgb="FF913C0D"/>
        <rFont val="Arial"/>
        <family val="2"/>
      </rPr>
      <t xml:space="preserve">
</t>
    </r>
  </si>
  <si>
    <r>
      <rPr>
        <b/>
        <sz val="14"/>
        <color rgb="FF913C0D"/>
        <rFont val="Arial"/>
        <family val="2"/>
      </rPr>
      <t>Semua bahan yang akan dimuat naik ke Internet hendaklah disemak dan mendapat pengesahan daripada Ketua Jabatan sebelum dimuat naik.</t>
    </r>
    <r>
      <rPr>
        <b/>
        <sz val="14"/>
        <color rgb="FF0000FF"/>
        <rFont val="Arial"/>
        <family val="2"/>
      </rPr>
      <t xml:space="preserve">
</t>
    </r>
    <r>
      <rPr>
        <b/>
        <sz val="14"/>
        <color rgb="FF913C0D"/>
        <rFont val="Arial"/>
        <family val="2"/>
      </rPr>
      <t>Dokumen yang perlu disediakan:</t>
    </r>
    <r>
      <rPr>
        <sz val="14"/>
        <color rgb="FF0000FF"/>
        <rFont val="Arial"/>
        <family val="2"/>
      </rPr>
      <t xml:space="preserve">
1. Dokumen yang berkaitan kelulusan bertulis dari pegawai sebelum bahan dimuat naik.
2. Salinan e-mel yang menunjukkan kelulusan sebelum dimuat naik.
3. Salinan </t>
    </r>
    <r>
      <rPr>
        <i/>
        <sz val="14"/>
        <color rgb="FF0000FF"/>
        <rFont val="Arial"/>
        <family val="2"/>
      </rPr>
      <t>print screen</t>
    </r>
    <r>
      <rPr>
        <sz val="14"/>
        <color rgb="FF0000FF"/>
        <rFont val="Arial"/>
        <family val="2"/>
      </rPr>
      <t xml:space="preserve"> dari Content Management System (CMS).</t>
    </r>
  </si>
  <si>
    <r>
      <rPr>
        <b/>
        <sz val="14"/>
        <color rgb="FF990000"/>
        <rFont val="Arial"/>
        <family val="2"/>
      </rPr>
      <t xml:space="preserve">Sampling fail permohonan :
</t>
    </r>
    <r>
      <rPr>
        <sz val="14"/>
        <color rgb="FF0000FF"/>
        <rFont val="Arial"/>
        <family val="2"/>
      </rPr>
      <t xml:space="preserve">1) 10% daripada jumlah permohonan setahun atau minimum 10 fail
2) Diambil secara rawak 
</t>
    </r>
    <r>
      <rPr>
        <b/>
        <sz val="14"/>
        <color rgb="FF990000"/>
        <rFont val="Arial"/>
        <family val="2"/>
      </rPr>
      <t xml:space="preserve">
Dokumen yang perlu disediakan:</t>
    </r>
    <r>
      <rPr>
        <b/>
        <sz val="14"/>
        <color rgb="FFFF0000"/>
        <rFont val="Arial"/>
        <family val="2"/>
      </rPr>
      <t xml:space="preserve">
</t>
    </r>
    <r>
      <rPr>
        <sz val="14"/>
        <color rgb="FF0000FF"/>
        <rFont val="Arial"/>
        <family val="2"/>
      </rPr>
      <t>1. Borang 16O (perlu ditandatangani oleh pemegang gadaian dan penggadai)</t>
    </r>
    <r>
      <rPr>
        <b/>
        <sz val="14"/>
        <color rgb="FFFF0000"/>
        <rFont val="Arial"/>
        <family val="2"/>
      </rPr>
      <t xml:space="preserve">
</t>
    </r>
    <r>
      <rPr>
        <b/>
        <sz val="14"/>
        <color rgb="FF990000"/>
        <rFont val="Arial"/>
        <family val="2"/>
      </rPr>
      <t>Perkara yang disemak :</t>
    </r>
    <r>
      <rPr>
        <b/>
        <sz val="14"/>
        <color rgb="FFFF0000"/>
        <rFont val="Arial"/>
        <family val="2"/>
      </rPr>
      <t xml:space="preserve">
</t>
    </r>
    <r>
      <rPr>
        <sz val="14"/>
        <color rgb="FF0000FF"/>
        <rFont val="Arial"/>
        <family val="2"/>
      </rPr>
      <t xml:space="preserve">1. Borang 16O (permohonan tangguh) perlu diserahkan sekurang-kurangnya 7 hari sebelum tarikh
    lelongan
2. Borang 16P (notis tangguh)
3. Resit pembayaran penangguhan / pembatalan </t>
    </r>
    <r>
      <rPr>
        <b/>
        <sz val="14"/>
        <color rgb="FFFF0000"/>
        <rFont val="Arial"/>
        <family val="2"/>
      </rPr>
      <t xml:space="preserve">
</t>
    </r>
  </si>
  <si>
    <r>
      <t>Adakah s</t>
    </r>
    <r>
      <rPr>
        <i/>
        <sz val="14"/>
        <color rgb="FF1E0EE8"/>
        <rFont val="Arial"/>
        <family val="2"/>
      </rPr>
      <t>ummary rejection</t>
    </r>
    <r>
      <rPr>
        <sz val="14"/>
        <color rgb="FF1E0EE8"/>
        <rFont val="Arial"/>
        <family val="2"/>
      </rPr>
      <t>/tolak ringkas  diselesaikan dalam tempoh 30 hari?</t>
    </r>
  </si>
  <si>
    <t>Adakah Agensi mempunyai perancangan penyelesaian tunggakan cukai?</t>
  </si>
  <si>
    <t>Adakah masa perkhidmatan yang diberikan di kaunter hasil berpatutan (&lt;20minit)?</t>
  </si>
  <si>
    <t>Adakah hanya dokumen-dokumen hakmilik, surat cara, R.O.H, perintah-perintah yang disimpan di bilik kebal?</t>
  </si>
  <si>
    <r>
      <rPr>
        <b/>
        <sz val="14"/>
        <color rgb="FF913C0D"/>
        <rFont val="Arial"/>
        <family val="2"/>
      </rPr>
      <t>Penggunaan alat pancuran air di siling bilik kebal adalah dilarang. Hendaklah dilengkapkan sistem pencegah kebakaran yang bersesuaian bagi melindungi dokumen-dokumen yang berada di bilik server (contoh: alat pemadam api yang bersesuaian / clean agent seperti FM200, FM400, Pyrogen dan lain-lain yang dibenarkan oleh pihak Bomba).</t>
    </r>
    <r>
      <rPr>
        <sz val="14"/>
        <color rgb="FF1E0EE8"/>
        <rFont val="Arial"/>
        <family val="2"/>
      </rPr>
      <t xml:space="preserve">
</t>
    </r>
    <r>
      <rPr>
        <b/>
        <sz val="14"/>
        <color rgb="FF993300"/>
        <rFont val="Arial"/>
        <family val="2"/>
      </rPr>
      <t>Perkara yang disemak:</t>
    </r>
    <r>
      <rPr>
        <sz val="14"/>
        <color rgb="FF1E0EE8"/>
        <rFont val="Arial"/>
        <family val="2"/>
      </rPr>
      <t xml:space="preserve">
1. Tiada alat pancuran air di siling bilik kebal
2.Alat pemadam api yang bersesuaian dengan kegunaan bilik server</t>
    </r>
  </si>
  <si>
    <r>
      <t>Adakah bilik server digunakan hanya bagi tujuan menampung operasi server</t>
    </r>
    <r>
      <rPr>
        <i/>
        <sz val="14"/>
        <color rgb="FF0000FF"/>
        <rFont val="Arial"/>
        <family val="2"/>
      </rPr>
      <t xml:space="preserve"> </t>
    </r>
    <r>
      <rPr>
        <sz val="14"/>
        <color rgb="FF0000FF"/>
        <rFont val="Arial"/>
        <family val="2"/>
      </rPr>
      <t>itu sendiri?</t>
    </r>
  </si>
  <si>
    <r>
      <rPr>
        <b/>
        <sz val="14"/>
        <color rgb="FF913C0D"/>
        <rFont val="Arial"/>
        <family val="2"/>
      </rPr>
      <t>*TB : Bagi Pejabat Tanah yang tidak mempunyai JKTD
Dokumen yang perlu disediakan:</t>
    </r>
    <r>
      <rPr>
        <b/>
        <sz val="14"/>
        <color rgb="FF0000FF"/>
        <rFont val="Arial"/>
        <family val="2"/>
      </rPr>
      <t xml:space="preserve">
</t>
    </r>
    <r>
      <rPr>
        <sz val="14"/>
        <color rgb="FF0000FF"/>
        <rFont val="Arial"/>
        <family val="2"/>
      </rPr>
      <t xml:space="preserve">1. Fail Mesyuarat /JKTD </t>
    </r>
    <r>
      <rPr>
        <b/>
        <sz val="14"/>
        <color rgb="FF0000FF"/>
        <rFont val="Arial"/>
        <family val="2"/>
      </rPr>
      <t xml:space="preserve"> </t>
    </r>
    <r>
      <rPr>
        <sz val="14"/>
        <color rgb="FF0000FF"/>
        <rFont val="Arial"/>
        <family val="2"/>
      </rPr>
      <t xml:space="preserve">
</t>
    </r>
    <r>
      <rPr>
        <b/>
        <sz val="14"/>
        <color rgb="FF913C0D"/>
        <rFont val="Arial"/>
        <family val="2"/>
      </rPr>
      <t xml:space="preserve">Perkara yang disemak : </t>
    </r>
    <r>
      <rPr>
        <b/>
        <sz val="14"/>
        <color rgb="FF0000FF"/>
        <rFont val="Arial"/>
        <family val="2"/>
      </rPr>
      <t xml:space="preserve">
</t>
    </r>
    <r>
      <rPr>
        <sz val="14"/>
        <color rgb="FF0000FF"/>
        <rFont val="Arial"/>
        <family val="2"/>
      </rPr>
      <t xml:space="preserve">1. Lokasi simpanan minit mesyuarat (Kabinet berpalang) 
2. Buku daftar 492 (Contoh : </t>
    </r>
    <r>
      <rPr>
        <i/>
        <sz val="14"/>
        <color rgb="FF0000FF"/>
        <rFont val="Arial"/>
        <family val="2"/>
      </rPr>
      <t>Sticker</t>
    </r>
    <r>
      <rPr>
        <sz val="14"/>
        <color rgb="FF0000FF"/>
        <rFont val="Arial"/>
        <family val="2"/>
      </rPr>
      <t xml:space="preserve"> keselamatan atau meterai) 
3. Penyediaan minit mesyuarat oleh kakitangan yang telah ditentukan 
4. Senarai edaran minit mesyuarat 
5. Lokasi penyediaan minit mesyuarat JKTD
6. Kawalan ke atas komputer penyediaan minit.     
7. Minit Mesyuarat dan senarai kehadiran mesyuarat.  
                                                                                                           </t>
    </r>
  </si>
  <si>
    <t>Menyediakan laporan bulanan.</t>
  </si>
  <si>
    <t>B3.5 Permohonan Pecah Bahagian 
(Seksyen 142 KTN)</t>
  </si>
  <si>
    <t>Adakah permohonan pecah sempadan (seksyen 137 KTN) yang dikemukakan lengkap dan menepati senarai semak?</t>
  </si>
  <si>
    <t>Adakah permohonan serah balik (seksyen 197/200 KTN) dan berimilik semula (seksyen 76 KTN) mengikut prosedur yang ditetapkan?</t>
  </si>
  <si>
    <t>Adakah permohonan tukar syarat tanah (seksyen 124 KTN) diproses mengikut prosedur yang ditetapkan?</t>
  </si>
  <si>
    <t>B2.5 Pengurusan Bilik Kebal</t>
  </si>
  <si>
    <t>2.5.2            Kawalan Akses</t>
  </si>
  <si>
    <t>2.5.3            Kawalan Fizikal</t>
  </si>
  <si>
    <t>B2.6 Pengurusan Bilik Server SPTB / E-Tanah</t>
  </si>
  <si>
    <t>2.6.2</t>
  </si>
  <si>
    <t>2.6.3</t>
  </si>
  <si>
    <t xml:space="preserve">  2.6.4      Keselamatan Data (Pembetulan Data)</t>
  </si>
  <si>
    <t>2.6.5</t>
  </si>
  <si>
    <t>B 2.7  Pengurusan Keselamatan Pendaftaran</t>
  </si>
  <si>
    <t>B2.6 Pengurusan Bilik Server SPTB /E-tanah</t>
  </si>
  <si>
    <t>B2.7 Pengurusan Keselamatan Pendaftaran</t>
  </si>
  <si>
    <t>Adakah hakmilik tetap (FT) didaftarkan dalam tempoh 5 hari dari tarikh PA diterima dari JUPEM (bagi hakmilik yang yang oleh didaftarkan)?</t>
  </si>
  <si>
    <r>
      <rPr>
        <b/>
        <sz val="14"/>
        <color rgb="FF913C0D"/>
        <rFont val="Arial"/>
        <family val="2"/>
      </rPr>
      <t>Dalam kes-kes di mana Urusan Pembetulan di bawah Seksyen 380 KTN perlu dibuat serta-merta pada pangkalan data, pegawai teknikal hendaklah melaporkan secara bertulis kepada Pendaftar dan/atau pemilik aplikasi supaya pembetulan atau pengubahsuaian data boleh dibuat.
Semua pembetulan data hanya boleh dibuat dengan arahan dan tandatangan PENDAFTAR SAHAJA yang menggunakan borang pembetulan dan hendaklah direkodkan dalam buku log.</t>
    </r>
    <r>
      <rPr>
        <b/>
        <sz val="14"/>
        <color rgb="FF0000FF"/>
        <rFont val="Arial"/>
        <family val="2"/>
      </rPr>
      <t xml:space="preserve">
</t>
    </r>
    <r>
      <rPr>
        <b/>
        <sz val="14"/>
        <color rgb="FF990000"/>
        <rFont val="Arial"/>
        <family val="2"/>
      </rPr>
      <t>TB : Bagi Pejabat Tanah yang tiada kesilapan data</t>
    </r>
    <r>
      <rPr>
        <b/>
        <sz val="14"/>
        <color rgb="FF0000FF"/>
        <rFont val="Arial"/>
        <family val="2"/>
      </rPr>
      <t xml:space="preserve">
</t>
    </r>
    <r>
      <rPr>
        <b/>
        <sz val="14"/>
        <color rgb="FF913C0D"/>
        <rFont val="Arial"/>
        <family val="2"/>
      </rPr>
      <t xml:space="preserve">
Dokumen yang perlu disediakan:</t>
    </r>
    <r>
      <rPr>
        <b/>
        <sz val="14"/>
        <color rgb="FF0000FF"/>
        <rFont val="Arial"/>
        <family val="2"/>
      </rPr>
      <t xml:space="preserve">
</t>
    </r>
    <r>
      <rPr>
        <sz val="14"/>
        <color rgb="FF0000FF"/>
        <rFont val="Arial"/>
        <family val="2"/>
      </rPr>
      <t>1. Borang Pembetulan
2. Buku Log Pembetulan seksyen 380 KTN</t>
    </r>
    <r>
      <rPr>
        <b/>
        <sz val="14"/>
        <color rgb="FF0000FF"/>
        <rFont val="Arial"/>
        <family val="2"/>
      </rPr>
      <t xml:space="preserve">
</t>
    </r>
    <r>
      <rPr>
        <b/>
        <sz val="14"/>
        <color rgb="FF913C0D"/>
        <rFont val="Arial"/>
        <family val="2"/>
      </rPr>
      <t>Perkara yang disemak :</t>
    </r>
    <r>
      <rPr>
        <b/>
        <sz val="14"/>
        <color rgb="FF0000FF"/>
        <rFont val="Arial"/>
        <family val="2"/>
      </rPr>
      <t xml:space="preserve">
</t>
    </r>
    <r>
      <rPr>
        <sz val="14"/>
        <color rgb="FF0000FF"/>
        <rFont val="Arial"/>
        <family val="2"/>
      </rPr>
      <t>1.Butiran pembetulan dalam Borang Pembetulan
2.Arahan dan tandatangan Pendaftar dalam Borang Pembetulan
3. Rekod Pembetulan dalam Buku Log Pembetulan seksyen 380 KTN</t>
    </r>
  </si>
  <si>
    <r>
      <rPr>
        <sz val="14"/>
        <color rgb="FF0000FF"/>
        <rFont val="Arial"/>
        <family val="2"/>
      </rPr>
      <t>Adakah penyediaan n</t>
    </r>
    <r>
      <rPr>
        <sz val="14"/>
        <color rgb="FF1E0EE8"/>
        <rFont val="Arial"/>
        <family val="2"/>
      </rPr>
      <t>otis 6A mengikut prosedur yang ditetapkan?</t>
    </r>
  </si>
  <si>
    <r>
      <rPr>
        <b/>
        <sz val="14"/>
        <color rgb="FF913C0D"/>
        <rFont val="Arial"/>
        <family val="2"/>
      </rPr>
      <t>Dokumen yang perlu disediakan :</t>
    </r>
    <r>
      <rPr>
        <sz val="14"/>
        <color rgb="FF0000FF"/>
        <rFont val="Arial"/>
        <family val="2"/>
      </rPr>
      <t xml:space="preserve">
1. Kertas siasatan
</t>
    </r>
    <r>
      <rPr>
        <b/>
        <sz val="14"/>
        <color rgb="FF913C0D"/>
        <rFont val="Arial"/>
        <family val="2"/>
      </rPr>
      <t>Perkara yang disemak:</t>
    </r>
    <r>
      <rPr>
        <sz val="14"/>
        <color rgb="FF0000FF"/>
        <rFont val="Arial"/>
        <family val="2"/>
      </rPr>
      <t xml:space="preserve">
1. Kertas siasatan kes                                                                                                                                                                                                                        2. Semak tarikh penerimaan arahan sehingga kertas siasatan dikemukakan ke Timbalan Pendakwa Raya
   (Rujuk Catatan Kertas Minit)</t>
    </r>
  </si>
  <si>
    <r>
      <rPr>
        <b/>
        <sz val="14"/>
        <color rgb="FF913C0D"/>
        <rFont val="Arial"/>
        <family val="2"/>
      </rPr>
      <t>Dokumen yang perlu disediakan:</t>
    </r>
    <r>
      <rPr>
        <sz val="14"/>
        <color rgb="FF0000FF"/>
        <rFont val="Arial"/>
        <family val="2"/>
      </rPr>
      <t xml:space="preserve">
1. Kertas siasatan
</t>
    </r>
    <r>
      <rPr>
        <b/>
        <sz val="14"/>
        <color rgb="FF913C0D"/>
        <rFont val="Arial"/>
        <family val="2"/>
      </rPr>
      <t>Perkara yang disemak:</t>
    </r>
    <r>
      <rPr>
        <sz val="14"/>
        <color rgb="FF0000FF"/>
        <rFont val="Arial"/>
        <family val="2"/>
      </rPr>
      <t xml:space="preserve">
1. Kertas siasatan kes                                                                                                                                                                                                                        2. Semak tarikh penerimaan arahan sehingga kertas siasatan dikemukakan ke Timbalan Pendakwa Raya
   (Rujuk Catatan Kertas Minit)</t>
    </r>
  </si>
  <si>
    <t>JUMLAH KESELURUHAN</t>
  </si>
  <si>
    <t>Diperoleh</t>
  </si>
  <si>
    <t>Penuh</t>
  </si>
  <si>
    <t>PERATUSAN</t>
  </si>
  <si>
    <t>PRESTASI</t>
  </si>
  <si>
    <t>Bil.</t>
  </si>
  <si>
    <t>B2 Pendaftaran</t>
  </si>
  <si>
    <t>B3 Pembangunan</t>
  </si>
  <si>
    <t xml:space="preserve">B4 Hasil </t>
  </si>
  <si>
    <t>B5 Teknikal</t>
  </si>
  <si>
    <r>
      <t xml:space="preserve">C2.1 Usaha-usaha </t>
    </r>
    <r>
      <rPr>
        <b/>
        <i/>
        <sz val="12"/>
        <color theme="0"/>
        <rFont val="Arial"/>
        <family val="2"/>
      </rPr>
      <t>Delighting Customer</t>
    </r>
  </si>
  <si>
    <r>
      <t xml:space="preserve">Melaksanakan </t>
    </r>
    <r>
      <rPr>
        <u/>
        <sz val="14"/>
        <color rgb="FF0000FF"/>
        <rFont val="Arial"/>
        <family val="2"/>
      </rPr>
      <t xml:space="preserve">satu projek </t>
    </r>
    <r>
      <rPr>
        <sz val="14"/>
        <color rgb="FF0000FF"/>
        <rFont val="Arial"/>
        <family val="2"/>
      </rPr>
      <t xml:space="preserve">PPPK bagi proses yang melibatkan </t>
    </r>
    <r>
      <rPr>
        <u/>
        <sz val="14"/>
        <color rgb="FF0000FF"/>
        <rFont val="Arial"/>
        <family val="2"/>
      </rPr>
      <t>satu bahagian</t>
    </r>
    <r>
      <rPr>
        <sz val="14"/>
        <color rgb="FF0000FF"/>
        <rFont val="Arial"/>
        <family val="2"/>
      </rPr>
      <t xml:space="preserve"> dan memberi faedah kepada </t>
    </r>
    <r>
      <rPr>
        <u/>
        <sz val="14"/>
        <color rgb="FF0000FF"/>
        <rFont val="Arial"/>
        <family val="2"/>
      </rPr>
      <t>pelanggan dalaman</t>
    </r>
    <r>
      <rPr>
        <sz val="14"/>
        <color rgb="FF0000FF"/>
        <rFont val="Arial"/>
        <family val="2"/>
      </rPr>
      <t xml:space="preserve"> sahaja</t>
    </r>
  </si>
  <si>
    <r>
      <t>Melaksanakan l</t>
    </r>
    <r>
      <rPr>
        <u/>
        <sz val="14"/>
        <color rgb="FF0000FF"/>
        <rFont val="Arial"/>
        <family val="2"/>
      </rPr>
      <t>ebih daripada satu projek</t>
    </r>
    <r>
      <rPr>
        <sz val="14"/>
        <color rgb="FF0000FF"/>
        <rFont val="Arial"/>
        <family val="2"/>
      </rPr>
      <t xml:space="preserve"> PPPK bagi proses yang melibatkan </t>
    </r>
    <r>
      <rPr>
        <u/>
        <sz val="14"/>
        <color rgb="FF0000FF"/>
        <rFont val="Arial"/>
        <family val="2"/>
      </rPr>
      <t>satu bahagian</t>
    </r>
    <r>
      <rPr>
        <sz val="14"/>
        <color rgb="FF0000FF"/>
        <rFont val="Arial"/>
        <family val="2"/>
      </rPr>
      <t xml:space="preserve"> dan memberi faedah kepada </t>
    </r>
    <r>
      <rPr>
        <u/>
        <sz val="14"/>
        <color rgb="FF0000FF"/>
        <rFont val="Arial"/>
        <family val="2"/>
      </rPr>
      <t>pelanggan dalaman</t>
    </r>
    <r>
      <rPr>
        <sz val="14"/>
        <color rgb="FF0000FF"/>
        <rFont val="Arial"/>
        <family val="2"/>
      </rPr>
      <t xml:space="preserve"> sahaja</t>
    </r>
  </si>
  <si>
    <r>
      <t xml:space="preserve">Melaksanakan </t>
    </r>
    <r>
      <rPr>
        <u/>
        <sz val="14"/>
        <color rgb="FF0000FF"/>
        <rFont val="Arial"/>
        <family val="2"/>
      </rPr>
      <t>satu projek PPPK</t>
    </r>
    <r>
      <rPr>
        <sz val="14"/>
        <color rgb="FF0000FF"/>
        <rFont val="Arial"/>
        <family val="2"/>
      </rPr>
      <t xml:space="preserve"> bagi proses yang melibatkan l</t>
    </r>
    <r>
      <rPr>
        <u/>
        <sz val="14"/>
        <color rgb="FF0000FF"/>
        <rFont val="Arial"/>
        <family val="2"/>
      </rPr>
      <t>ebih daripada satu bahagian</t>
    </r>
    <r>
      <rPr>
        <sz val="14"/>
        <color rgb="FF0000FF"/>
        <rFont val="Arial"/>
        <family val="2"/>
      </rPr>
      <t xml:space="preserve"> dan memberi faedah kepada </t>
    </r>
    <r>
      <rPr>
        <u/>
        <sz val="14"/>
        <color rgb="FF0000FF"/>
        <rFont val="Arial"/>
        <family val="2"/>
      </rPr>
      <t>pelanggan dalaman</t>
    </r>
    <r>
      <rPr>
        <sz val="14"/>
        <color rgb="FF0000FF"/>
        <rFont val="Arial"/>
        <family val="2"/>
      </rPr>
      <t xml:space="preserve"> sahaja</t>
    </r>
  </si>
  <si>
    <r>
      <t xml:space="preserve">Melaksanakan </t>
    </r>
    <r>
      <rPr>
        <u/>
        <sz val="14"/>
        <color rgb="FF0000FF"/>
        <rFont val="Arial"/>
        <family val="2"/>
      </rPr>
      <t>satu projek</t>
    </r>
    <r>
      <rPr>
        <sz val="14"/>
        <color rgb="FF0000FF"/>
        <rFont val="Arial"/>
        <family val="2"/>
      </rPr>
      <t xml:space="preserve"> PPPK bagi proses yang melibatkan</t>
    </r>
    <r>
      <rPr>
        <u/>
        <sz val="14"/>
        <color rgb="FF0000FF"/>
        <rFont val="Arial"/>
        <family val="2"/>
      </rPr>
      <t xml:space="preserve"> satu bahagian</t>
    </r>
    <r>
      <rPr>
        <sz val="14"/>
        <color rgb="FF0000FF"/>
        <rFont val="Arial"/>
        <family val="2"/>
      </rPr>
      <t xml:space="preserve"> dan memberi faedah kepada </t>
    </r>
    <r>
      <rPr>
        <u/>
        <sz val="14"/>
        <color rgb="FF0000FF"/>
        <rFont val="Arial"/>
        <family val="2"/>
      </rPr>
      <t>pelanggan luaran</t>
    </r>
  </si>
  <si>
    <r>
      <t xml:space="preserve">Melaksanakan </t>
    </r>
    <r>
      <rPr>
        <u/>
        <sz val="14"/>
        <color rgb="FF0000FF"/>
        <rFont val="Arial"/>
        <family val="2"/>
      </rPr>
      <t>lebih daripada satu projek</t>
    </r>
    <r>
      <rPr>
        <sz val="14"/>
        <color rgb="FF0000FF"/>
        <rFont val="Arial"/>
        <family val="2"/>
      </rPr>
      <t xml:space="preserve"> PPPK bagi proses yang melibatkan </t>
    </r>
    <r>
      <rPr>
        <u/>
        <sz val="14"/>
        <color rgb="FF0000FF"/>
        <rFont val="Arial"/>
        <family val="2"/>
      </rPr>
      <t xml:space="preserve">satu bahagian atau lebih </t>
    </r>
    <r>
      <rPr>
        <sz val="14"/>
        <color rgb="FF0000FF"/>
        <rFont val="Arial"/>
        <family val="2"/>
      </rPr>
      <t xml:space="preserve">dan memberi faedah kepada </t>
    </r>
    <r>
      <rPr>
        <u/>
        <sz val="14"/>
        <color rgb="FF0000FF"/>
        <rFont val="Arial"/>
        <family val="2"/>
      </rPr>
      <t>pelanggan luaran</t>
    </r>
  </si>
  <si>
    <r>
      <rPr>
        <b/>
        <sz val="14"/>
        <color rgb="FF993300"/>
        <rFont val="Arial"/>
        <family val="2"/>
      </rPr>
      <t>Skop PPPK merujuk kepada proses kerja (perkhidmatan teras/sokongan) yang direkayasa.
Dokumen yang perlu disediakan:</t>
    </r>
    <r>
      <rPr>
        <b/>
        <sz val="14"/>
        <color rgb="FF0000FF"/>
        <rFont val="Arial"/>
        <family val="2"/>
      </rPr>
      <t xml:space="preserve">
</t>
    </r>
    <r>
      <rPr>
        <sz val="14"/>
        <color rgb="FF0000FF"/>
        <rFont val="Arial"/>
        <family val="2"/>
      </rPr>
      <t>1</t>
    </r>
    <r>
      <rPr>
        <sz val="14"/>
        <color rgb="FF0000FF"/>
        <rFont val="Arial"/>
        <family val="2"/>
      </rPr>
      <t xml:space="preserve">.    Senarai projek yang dilaksanakan PPPK;
2.    Carta alir proses kerja (termasuk bahagian-bahagian yang terlibat) sebelum dan selepas 
       direkayasa ; </t>
    </r>
    <r>
      <rPr>
        <sz val="14"/>
        <color rgb="FF0000FF"/>
        <rFont val="Arial"/>
        <family val="2"/>
      </rPr>
      <t xml:space="preserve">
3.   Kertas konsep atau kelulusan untuk menjalankan inisiatif PPPK; dan
4.   Laporan pelaksanaan PPPK yang telah dibentang.
</t>
    </r>
    <r>
      <rPr>
        <b/>
        <sz val="14"/>
        <color rgb="FF993300"/>
        <rFont val="Arial"/>
        <family val="2"/>
      </rPr>
      <t xml:space="preserve">
Perkara yang disemak:</t>
    </r>
    <r>
      <rPr>
        <b/>
        <sz val="14"/>
        <color rgb="FF0000FF"/>
        <rFont val="Arial"/>
        <family val="2"/>
      </rPr>
      <t xml:space="preserve">
</t>
    </r>
    <r>
      <rPr>
        <sz val="14"/>
        <color rgb="FF0000FF"/>
        <rFont val="Arial"/>
        <family val="2"/>
      </rPr>
      <t>1    PPPK melibatkan fungsi/perkhidmatan utama atau perkhidmatan sokongan;
2.   Bilangan projek PPPK;
3.   Bahagian yang terlibat dalam inisiatif; dan
4.   Pelanggan dalaman/luaran.</t>
    </r>
  </si>
  <si>
    <r>
      <t xml:space="preserve">Ada mekanisme pemantauan secara </t>
    </r>
    <r>
      <rPr>
        <i/>
        <u/>
        <sz val="14"/>
        <color rgb="FF0000FF"/>
        <rFont val="Arial"/>
        <family val="2"/>
      </rPr>
      <t>ad hoc</t>
    </r>
    <r>
      <rPr>
        <sz val="14"/>
        <color rgb="FF0000FF"/>
        <rFont val="Arial"/>
        <family val="2"/>
      </rPr>
      <t xml:space="preserve"> tetapi </t>
    </r>
    <r>
      <rPr>
        <u/>
        <sz val="14"/>
        <color rgb="FF0000FF"/>
        <rFont val="Arial"/>
        <family val="2"/>
      </rPr>
      <t>tiada pelaporan</t>
    </r>
  </si>
  <si>
    <r>
      <t xml:space="preserve">Ada mekanisme </t>
    </r>
    <r>
      <rPr>
        <u/>
        <sz val="14"/>
        <color rgb="FF0000FF"/>
        <rFont val="Arial"/>
        <family val="2"/>
      </rPr>
      <t>pemantauan</t>
    </r>
    <r>
      <rPr>
        <sz val="14"/>
        <color rgb="FF0000FF"/>
        <rFont val="Arial"/>
        <family val="2"/>
      </rPr>
      <t xml:space="preserve"> dan </t>
    </r>
    <r>
      <rPr>
        <u/>
        <sz val="14"/>
        <color rgb="FF0000FF"/>
        <rFont val="Arial"/>
        <family val="2"/>
      </rPr>
      <t>pelaporan secara</t>
    </r>
    <r>
      <rPr>
        <i/>
        <u/>
        <sz val="14"/>
        <color rgb="FF0000FF"/>
        <rFont val="Arial"/>
        <family val="2"/>
      </rPr>
      <t xml:space="preserve"> ad hoc</t>
    </r>
  </si>
  <si>
    <r>
      <t xml:space="preserve">Ada mekanisme  </t>
    </r>
    <r>
      <rPr>
        <u/>
        <sz val="14"/>
        <color rgb="FF0000FF"/>
        <rFont val="Arial"/>
        <family val="2"/>
      </rPr>
      <t>pemantauan secara berkala</t>
    </r>
    <r>
      <rPr>
        <sz val="14"/>
        <color rgb="FF0000FF"/>
        <rFont val="Arial"/>
        <family val="2"/>
      </rPr>
      <t xml:space="preserve"> tetapi </t>
    </r>
    <r>
      <rPr>
        <u/>
        <sz val="14"/>
        <color rgb="FF0000FF"/>
        <rFont val="Arial"/>
        <family val="2"/>
      </rPr>
      <t xml:space="preserve">pelaporan secara </t>
    </r>
    <r>
      <rPr>
        <i/>
        <u/>
        <sz val="14"/>
        <color rgb="FF0000FF"/>
        <rFont val="Arial"/>
        <family val="2"/>
      </rPr>
      <t>ad hoc</t>
    </r>
  </si>
  <si>
    <r>
      <t xml:space="preserve">Ada mekanisme </t>
    </r>
    <r>
      <rPr>
        <u/>
        <sz val="14"/>
        <color rgb="FF0000FF"/>
        <rFont val="Arial"/>
        <family val="2"/>
      </rPr>
      <t>pemantauan</t>
    </r>
    <r>
      <rPr>
        <sz val="14"/>
        <color rgb="FF0000FF"/>
        <rFont val="Arial"/>
        <family val="2"/>
      </rPr>
      <t xml:space="preserve"> dan </t>
    </r>
    <r>
      <rPr>
        <u/>
        <sz val="14"/>
        <color rgb="FF0000FF"/>
        <rFont val="Arial"/>
        <family val="2"/>
      </rPr>
      <t>pelaporan secara berkala</t>
    </r>
  </si>
  <si>
    <r>
      <t xml:space="preserve">Ada mekanisme </t>
    </r>
    <r>
      <rPr>
        <u/>
        <sz val="14"/>
        <color rgb="FF0000FF"/>
        <rFont val="Arial"/>
        <family val="2"/>
      </rPr>
      <t xml:space="preserve">pemantauan khusus </t>
    </r>
    <r>
      <rPr>
        <sz val="14"/>
        <color rgb="FF0000FF"/>
        <rFont val="Arial"/>
        <family val="2"/>
      </rPr>
      <t xml:space="preserve">dan </t>
    </r>
    <r>
      <rPr>
        <u/>
        <sz val="14"/>
        <color rgb="FF0000FF"/>
        <rFont val="Arial"/>
        <family val="2"/>
      </rPr>
      <t>pelaporan secara berkala</t>
    </r>
  </si>
  <si>
    <r>
      <rPr>
        <b/>
        <sz val="14"/>
        <color rgb="FF993300"/>
        <rFont val="Arial"/>
        <family val="2"/>
      </rPr>
      <t>Dokumen yang perlu disediakan:</t>
    </r>
    <r>
      <rPr>
        <sz val="14"/>
        <color rgb="FF0000FF"/>
        <rFont val="Arial"/>
        <family val="2"/>
      </rPr>
      <t xml:space="preserve">
1. Minit mesyuarat Jawatankuasa Pemandu/Jawatankuasa Kecil/Pasukan yang ditubuhkan untuk 
    memantau perancangan dan pelaksanaan PPPK; dan
2. Carta perbatuan PPPK yang dirancang dan dilaksanakan
</t>
    </r>
    <r>
      <rPr>
        <b/>
        <sz val="14"/>
        <color rgb="FF993300"/>
        <rFont val="Arial"/>
        <family val="2"/>
      </rPr>
      <t>Perkara yang disemak:</t>
    </r>
    <r>
      <rPr>
        <b/>
        <sz val="14"/>
        <color rgb="FF0000FF"/>
        <rFont val="Arial"/>
        <family val="2"/>
      </rPr>
      <t xml:space="preserve">
</t>
    </r>
    <r>
      <rPr>
        <sz val="14"/>
        <color rgb="FF0000FF"/>
        <rFont val="Arial"/>
        <family val="2"/>
      </rPr>
      <t>1. Perancangan pemantauan yang dibuat melalui carta perbatuan; dan
2. Kekerapan pelaporan kepada Jawatankuasa Pemandu/Jawatankuasa Kecil/Pasukan.</t>
    </r>
  </si>
  <si>
    <r>
      <rPr>
        <b/>
        <sz val="14"/>
        <color rgb="FF993300"/>
        <rFont val="Arial"/>
        <family val="2"/>
      </rPr>
      <t>Dokumen yang perlu disediakan:</t>
    </r>
    <r>
      <rPr>
        <sz val="14"/>
        <color rgb="FF0000FF"/>
        <rFont val="Arial"/>
        <family val="2"/>
      </rPr>
      <t xml:space="preserve">
1. Carta perbatuan inisiatif yang menetapkan tempoh pelaksanaan penilaian; 
2. Laporan penilaian; dan
3. Minit mesyuarat di mana laporan penilaian dibentangkan.
</t>
    </r>
    <r>
      <rPr>
        <b/>
        <sz val="14"/>
        <color rgb="FF993300"/>
        <rFont val="Arial"/>
        <family val="2"/>
      </rPr>
      <t>Perkara yang disemak:</t>
    </r>
    <r>
      <rPr>
        <b/>
        <sz val="14"/>
        <color rgb="FF0000FF"/>
        <rFont val="Arial"/>
        <family val="2"/>
      </rPr>
      <t xml:space="preserve">
</t>
    </r>
    <r>
      <rPr>
        <sz val="14"/>
        <color rgb="FF0000FF"/>
        <rFont val="Arial"/>
        <family val="2"/>
      </rPr>
      <t>1</t>
    </r>
    <r>
      <rPr>
        <b/>
        <sz val="14"/>
        <color rgb="FF0000FF"/>
        <rFont val="Arial"/>
        <family val="2"/>
      </rPr>
      <t>.</t>
    </r>
    <r>
      <rPr>
        <sz val="14"/>
        <color rgb="FF0000FF"/>
        <rFont val="Arial"/>
        <family val="2"/>
      </rPr>
      <t xml:space="preserve">  Pencapaian objektif berdasarkan elemen-elemen keberkesanan PPPK;
2  Penilaian dirancang dan dilaksanakan;
3.  Tindakan susulan yang diputuskan; dan
4.  Tahap pelaksanaan tindakan susulan.
</t>
    </r>
  </si>
  <si>
    <r>
      <rPr>
        <b/>
        <sz val="14"/>
        <color rgb="FF913C0D"/>
        <rFont val="Arial"/>
        <family val="2"/>
      </rPr>
      <t>Elemen-elemen keberkesanan PPPK berdasarkan pencapaian objektif di mana ianya boleh menyelesaikan masalah pentadbiran setempat dan boleh dikongsi oleh Pentadbiran lain. Mempunyai 5 elemen :
1. Menyelesaikan masalah 
2. Memendekkan proses
3. Kos efektif 
4. Diakui boleh dilaksanakan
5. Menjadi ikutan</t>
    </r>
    <r>
      <rPr>
        <b/>
        <sz val="14"/>
        <color rgb="FF993300"/>
        <rFont val="Arial"/>
        <family val="2"/>
      </rPr>
      <t xml:space="preserve">
Dokumen yang perlu disediakan:</t>
    </r>
    <r>
      <rPr>
        <sz val="14"/>
        <color rgb="FF0000FF"/>
        <rFont val="Arial"/>
        <family val="2"/>
      </rPr>
      <t xml:space="preserve">
1. Agensi perlu menyediakan satu penerangan ringkas mengenai bagaimana PPPK menyelesaikan masalah pentadbiran setempat, faedah yang diperolehi oleh pelanggan dan agensi serta maklumat perhubungan pegawai yang bertanggungjawab; dan
2. Bukti-bukti seperti surat penghargaan, surat pengesahan, laporan-laporan atau maklumat-maklumat lain.
</t>
    </r>
    <r>
      <rPr>
        <b/>
        <sz val="14"/>
        <color rgb="FF993300"/>
        <rFont val="Arial"/>
        <family val="2"/>
      </rPr>
      <t>Perkara yang disemak:</t>
    </r>
    <r>
      <rPr>
        <b/>
        <sz val="14"/>
        <color rgb="FF0000FF"/>
        <rFont val="Arial"/>
        <family val="2"/>
      </rPr>
      <t xml:space="preserve">
</t>
    </r>
    <r>
      <rPr>
        <sz val="14"/>
        <color rgb="FF0000FF"/>
        <rFont val="Arial"/>
        <family val="2"/>
      </rPr>
      <t xml:space="preserve">1.  Laporan PPPK mengandungi elemen-elemen yang diperlukan bagi mencapai objektif PPPK;
2.  Testimoni daripada SUK, orang awam, akhbar atau seumpamanya.
3. Amalan-amalan baik yang dirujuk oleh organisasi lain; dan
4. Faedah-faedah yang diperolehi oleh pelanggan agensi.
</t>
    </r>
  </si>
  <si>
    <r>
      <t xml:space="preserve">Adakah agensi mempunyai </t>
    </r>
    <r>
      <rPr>
        <sz val="14"/>
        <color rgb="FF0000FF"/>
        <rFont val="Arial"/>
        <family val="2"/>
      </rPr>
      <t>kaedah untuk</t>
    </r>
    <r>
      <rPr>
        <sz val="14"/>
        <color rgb="FF0000FF"/>
        <rFont val="Arial"/>
        <family val="2"/>
      </rPr>
      <t xml:space="preserve"> mendapatkan cadangan inovasi daripada warga agensi?</t>
    </r>
  </si>
  <si>
    <r>
      <t xml:space="preserve">Secara </t>
    </r>
    <r>
      <rPr>
        <i/>
        <sz val="14"/>
        <color rgb="FF0000FF"/>
        <rFont val="Arial"/>
        <family val="2"/>
      </rPr>
      <t>Ad-hoc</t>
    </r>
  </si>
  <si>
    <r>
      <rPr>
        <b/>
        <sz val="14"/>
        <color rgb="FF993300"/>
        <rFont val="Arial"/>
        <family val="2"/>
      </rPr>
      <t>Rujuk Panduan Peningkatan Budaya Inovasi Dalam Perkhidmatan Awam bertarikh 29 Januari 2010</t>
    </r>
    <r>
      <rPr>
        <sz val="14"/>
        <color rgb="FF0000FF"/>
        <rFont val="Arial"/>
        <family val="2"/>
      </rPr>
      <t xml:space="preserve">
</t>
    </r>
    <r>
      <rPr>
        <sz val="14"/>
        <color rgb="FF0000FF"/>
        <rFont val="Arial"/>
        <family val="2"/>
      </rPr>
      <t>Jabatan/Agensi mempunyai kaedah dan bersedia menerima cadangan  daripada warga organisasi yang boleh menghasilkan inovasi atau peningkatan proses kerja.</t>
    </r>
    <r>
      <rPr>
        <sz val="14"/>
        <color rgb="FF0000FF"/>
        <rFont val="Arial"/>
        <family val="2"/>
      </rPr>
      <t xml:space="preserve">
</t>
    </r>
    <r>
      <rPr>
        <sz val="14"/>
        <color rgb="FF993300"/>
        <rFont val="Arial"/>
        <family val="2"/>
      </rPr>
      <t xml:space="preserve">
</t>
    </r>
    <r>
      <rPr>
        <b/>
        <sz val="14"/>
        <color rgb="FF993300"/>
        <rFont val="Arial"/>
        <family val="2"/>
      </rPr>
      <t>Dokumen yang perlu disediakan:</t>
    </r>
    <r>
      <rPr>
        <sz val="14"/>
        <color rgb="FF0000FF"/>
        <rFont val="Arial"/>
        <family val="2"/>
      </rPr>
      <t xml:space="preserve">
1. Bu</t>
    </r>
    <r>
      <rPr>
        <sz val="14"/>
        <color rgb="FF0000FF"/>
        <rFont val="Arial"/>
        <family val="2"/>
      </rPr>
      <t>kti kaedah</t>
    </r>
    <r>
      <rPr>
        <sz val="14"/>
        <color rgb="FF0000FF"/>
        <rFont val="Arial"/>
        <family val="2"/>
      </rPr>
      <t xml:space="preserve"> pengumpulan cadangan inovasi dalam bentuk laporan, </t>
    </r>
    <r>
      <rPr>
        <i/>
        <sz val="14"/>
        <color rgb="FF0000FF"/>
        <rFont val="Arial"/>
        <family val="2"/>
      </rPr>
      <t>print screen</t>
    </r>
    <r>
      <rPr>
        <sz val="14"/>
        <color rgb="FF0000FF"/>
        <rFont val="Arial"/>
        <family val="2"/>
      </rPr>
      <t xml:space="preserve"> sistem atau kaedah-kaedah lain; dan
2. Laporan cadangan inovasi yang telah dikumpulkan.
</t>
    </r>
    <r>
      <rPr>
        <b/>
        <sz val="14"/>
        <color rgb="FF0000FF"/>
        <rFont val="Arial"/>
        <family val="2"/>
      </rPr>
      <t xml:space="preserve">
</t>
    </r>
    <r>
      <rPr>
        <b/>
        <sz val="14"/>
        <color rgb="FF993300"/>
        <rFont val="Arial"/>
        <family val="2"/>
      </rPr>
      <t>Perkara yang disemak:</t>
    </r>
    <r>
      <rPr>
        <sz val="14"/>
        <color rgb="FF0000FF"/>
        <rFont val="Arial"/>
        <family val="2"/>
      </rPr>
      <t xml:space="preserve">
1.</t>
    </r>
    <r>
      <rPr>
        <sz val="14"/>
        <color rgb="FF0000FF"/>
        <rFont val="Arial"/>
        <family val="2"/>
      </rPr>
      <t xml:space="preserve"> Kaedah</t>
    </r>
    <r>
      <rPr>
        <sz val="14"/>
        <color rgb="FF0000FF"/>
        <rFont val="Arial"/>
        <family val="2"/>
      </rPr>
      <t xml:space="preserve"> pengumpulan cadangan inovasi oleh agensi.
</t>
    </r>
  </si>
  <si>
    <r>
      <rPr>
        <b/>
        <sz val="14"/>
        <color rgb="FF993300"/>
        <rFont val="Arial"/>
        <family val="2"/>
      </rPr>
      <t>Rujuk Panduan Mengenai Kumpulan Inovatif dan Kreatif bertarikh 1 November 2009</t>
    </r>
    <r>
      <rPr>
        <sz val="14"/>
        <color rgb="FF0000FF"/>
        <rFont val="Arial"/>
        <family val="2"/>
      </rPr>
      <t xml:space="preserve">
KIK merupakan mekanisme pengurusan yang berkesan untuk membina modal insan dalam Perkhidmatan Awam bagi meningkatkan kecekapan dan keberkesanan agensi-agensi Kerajaan dalam menyampaikan perkhidmatan kepada rakyat.
</t>
    </r>
    <r>
      <rPr>
        <b/>
        <sz val="14"/>
        <color rgb="FF913C0D"/>
        <rFont val="Arial"/>
        <family val="2"/>
      </rPr>
      <t>Strategi bagi melaksanakan KIK yang berkesan ialah:</t>
    </r>
    <r>
      <rPr>
        <sz val="14"/>
        <color rgb="FF0000FF"/>
        <rFont val="Arial"/>
        <family val="2"/>
      </rPr>
      <t xml:space="preserve">
i. Mewujudkan struktur KIK; 
ii. Menyediakan latihan yang berkesan dan berterusan; dan
iii. Memberi penghargaan dan pengiktirafan.
</t>
    </r>
    <r>
      <rPr>
        <b/>
        <sz val="14"/>
        <color rgb="FF993300"/>
        <rFont val="Arial"/>
        <family val="2"/>
      </rPr>
      <t>Dokumen yang perlu disediakan:</t>
    </r>
    <r>
      <rPr>
        <b/>
        <sz val="14"/>
        <color rgb="FF0000FF"/>
        <rFont val="Arial"/>
        <family val="2"/>
      </rPr>
      <t xml:space="preserve">
</t>
    </r>
    <r>
      <rPr>
        <sz val="14"/>
        <color rgb="FF0000FF"/>
        <rFont val="Arial"/>
        <family val="2"/>
      </rPr>
      <t xml:space="preserve">1. Salinan struktur Jawatankuasa Pemandu KIK;
2. Senarai pasukan KIK yang telah ditubuhkan; 
3. Takwim/Jadual pelaksanaan KIK;
4. Laporan pelaksanaan KIK; dan
5. Laporan keberkesanan KIK
</t>
    </r>
    <r>
      <rPr>
        <b/>
        <sz val="14"/>
        <color rgb="FF993300"/>
        <rFont val="Arial"/>
        <family val="2"/>
      </rPr>
      <t>Perkara yang disemak:</t>
    </r>
    <r>
      <rPr>
        <b/>
        <sz val="14"/>
        <color rgb="FF0000FF"/>
        <rFont val="Arial"/>
        <family val="2"/>
      </rPr>
      <t xml:space="preserve">
</t>
    </r>
    <r>
      <rPr>
        <sz val="14"/>
        <color rgb="FF0000FF"/>
        <rFont val="Arial"/>
        <family val="2"/>
      </rPr>
      <t xml:space="preserve">1. Projek-projek KIK yang telah dilaksanakan mengikut jadual; 
2. Struktur pemantauan yang diwujudkan;
3. Agensi perlu menyediakan satu penerangan ringkas mengenai bagaimana KIK  meningkatkan kecekapan dan keberkesanan agensi dalam menyampaikan perkhidmatan kepada rakyat.
</t>
    </r>
  </si>
  <si>
    <r>
      <rPr>
        <b/>
        <sz val="14"/>
        <color rgb="FF913C0D"/>
        <rFont val="Arial"/>
        <family val="2"/>
      </rPr>
      <t xml:space="preserve">Kriteria pertimbangan calon Anugerah Inovasi Perdana Menteri:
</t>
    </r>
    <r>
      <rPr>
        <sz val="14"/>
        <color rgb="FF0000FF"/>
        <rFont val="Arial"/>
        <family val="2"/>
      </rPr>
      <t xml:space="preserve">
1. Kreativiti (Unik dan pendekatan di luar kotak, kemampuan memenuhi keperluan semasa yang menepati kehendak/senario baru atau menawarkan penyelesaian kreatif &amp; mempunyai elemen  "mempermudahkan" dari segi kemampuannya menambahbaik keadaan semasa, mengurangkan kekangan dan jurang atau meningkatkan tahap penyampaian perkhidmatan)
2. Keberkesanan (mendatangkan faedah yang nyata dilihat dari aspek capaian hasil yang segera, ketara, jelas dan diterima umum, meningkatkan tahap kepuasan kumpulan sasar/stakeholders dilihat dari aspek penerimaan atau peningkatan tahap penggunaan sesuatu inovasi &amp; menghasilkan nilai baharu (</t>
    </r>
    <r>
      <rPr>
        <i/>
        <sz val="14"/>
        <color rgb="FF0000FF"/>
        <rFont val="Arial"/>
        <family val="2"/>
      </rPr>
      <t>value creation</t>
    </r>
    <r>
      <rPr>
        <sz val="14"/>
        <color rgb="FF0000FF"/>
        <rFont val="Arial"/>
        <family val="2"/>
      </rPr>
      <t>) dilihat dari aspek penciptaan nilai awam (</t>
    </r>
    <r>
      <rPr>
        <i/>
        <sz val="14"/>
        <color rgb="FF0000FF"/>
        <rFont val="Arial"/>
        <family val="2"/>
      </rPr>
      <t>public value</t>
    </r>
    <r>
      <rPr>
        <sz val="14"/>
        <color rgb="FF0000FF"/>
        <rFont val="Arial"/>
        <family val="2"/>
      </rPr>
      <t>) melalui pengenalan dasar, inisiatif, infrastruktur, teknologi dan perkhidmatan yang boleh memajukan kepentingan orang ramai &amp; keupayaannya bertahan dan memberi faedah secara berterusan untuk jangka masa panjang)
3. Signifikan (sejauh mana keberhasilan (</t>
    </r>
    <r>
      <rPr>
        <i/>
        <sz val="14"/>
        <color rgb="FF0000FF"/>
        <rFont val="Arial"/>
        <family val="2"/>
      </rPr>
      <t>outcome</t>
    </r>
    <r>
      <rPr>
        <sz val="14"/>
        <color rgb="FF0000FF"/>
        <rFont val="Arial"/>
        <family val="2"/>
      </rPr>
      <t>) inovasi memenuhi objektif yang ditetapkan, mempunyai unsur penjimatan kos/sumber yang ketara/value for money dilihat dari segi pembiayaan/penggunaan sumber yang optimum serta menghasilkan pulangan yang maksimum bagi kumpulan sasar/</t>
    </r>
    <r>
      <rPr>
        <i/>
        <sz val="14"/>
        <color rgb="FF0000FF"/>
        <rFont val="Arial"/>
        <family val="2"/>
      </rPr>
      <t>stakeholders</t>
    </r>
    <r>
      <rPr>
        <sz val="14"/>
        <color rgb="FF0000FF"/>
        <rFont val="Arial"/>
        <family val="2"/>
      </rPr>
      <t xml:space="preserve"> &amp; kepentingan yang nyata diukur dari segi kemampuannya untuk menawarkan alternatif penyelesaian kepada isu semasa)
</t>
    </r>
    <r>
      <rPr>
        <i/>
        <sz val="14"/>
        <color rgb="FF0000FF"/>
        <rFont val="Arial"/>
        <family val="2"/>
      </rPr>
      <t xml:space="preserve">
</t>
    </r>
  </si>
  <si>
    <r>
      <t xml:space="preserve">4. Relevan (memenuhi agenda nasional dilihat dari aspek sejauh mana ia menyokong dasar, program atau tumpuan semasa Kerajaan, mengambil kira persekitaran semasa dilihat dari aspek keupayaan memenuhi ekspektasi, kehendak atau keadaan semasa &amp; menyokong konsep pentadbiran awam yang seamless dilihat dari aspek tahap  jaringan kerjasama dan perkongsian strategik dengan pelbagai pihak)
</t>
    </r>
    <r>
      <rPr>
        <b/>
        <sz val="14"/>
        <color rgb="FF913C0D"/>
        <rFont val="Arial"/>
        <family val="2"/>
      </rPr>
      <t>Dokumen yang perlu disediakan:</t>
    </r>
    <r>
      <rPr>
        <sz val="14"/>
        <color rgb="FF0000FF"/>
        <rFont val="Arial"/>
        <family val="2"/>
      </rPr>
      <t xml:space="preserve">
1. Senarai inovasi yang dihasilkan agensi; dan
2. Write up berkenaan inovasi-inovasi yang disenaraikan.
</t>
    </r>
    <r>
      <rPr>
        <b/>
        <sz val="14"/>
        <color rgb="FF913C0D"/>
        <rFont val="Arial"/>
        <family val="2"/>
      </rPr>
      <t xml:space="preserve">
Perkara yang disemak:</t>
    </r>
    <r>
      <rPr>
        <sz val="14"/>
        <color rgb="FF0000FF"/>
        <rFont val="Arial"/>
        <family val="2"/>
      </rPr>
      <t xml:space="preserve">
1. Bilangan inovasi yang dihasilkan dan inovasi menepati kriteria yang disenaraikan.
*Hasil laporan daripada pangkalan data BISA boleh digunakan sebagai rujukan</t>
    </r>
  </si>
  <si>
    <r>
      <rPr>
        <b/>
        <sz val="14"/>
        <color rgb="FF993300"/>
        <rFont val="Arial"/>
        <family val="2"/>
      </rPr>
      <t xml:space="preserve">Promosi hendaklah dibuat terhadap semua projek inovasi dan difokuskan kepada kumpulan sasar
Contoh promosi: </t>
    </r>
    <r>
      <rPr>
        <sz val="14"/>
        <color rgb="FF0000FF"/>
        <rFont val="Arial"/>
        <family val="2"/>
      </rPr>
      <t xml:space="preserve">
Majlis Pelancaran, seminar, penceramah jemputan, laman web organisasi, laman web organisasi agensi kerajaan, emel kepada pelanggan, buletin, buletin online dan mesyuarat jaringan serantau
</t>
    </r>
    <r>
      <rPr>
        <b/>
        <sz val="14"/>
        <color rgb="FF993300"/>
        <rFont val="Arial"/>
        <family val="2"/>
      </rPr>
      <t>Dokumen yang perlu disediakan:</t>
    </r>
    <r>
      <rPr>
        <sz val="14"/>
        <color rgb="FF0000FF"/>
        <rFont val="Arial"/>
        <family val="2"/>
      </rPr>
      <t xml:space="preserve">
1. Salinan minit mesyuarat/emel;
2. Atur cara program;
3. Buletin/risalah; dan
4. </t>
    </r>
    <r>
      <rPr>
        <i/>
        <sz val="14"/>
        <color rgb="FF0000FF"/>
        <rFont val="Arial"/>
        <family val="2"/>
      </rPr>
      <t xml:space="preserve">Print screen </t>
    </r>
    <r>
      <rPr>
        <sz val="14"/>
        <color rgb="FF0000FF"/>
        <rFont val="Arial"/>
        <family val="2"/>
      </rPr>
      <t xml:space="preserve">promosi.
</t>
    </r>
    <r>
      <rPr>
        <b/>
        <sz val="14"/>
        <color rgb="FF993300"/>
        <rFont val="Arial"/>
        <family val="2"/>
      </rPr>
      <t>Perkara yang disemak:</t>
    </r>
    <r>
      <rPr>
        <sz val="14"/>
        <color rgb="FF0000FF"/>
        <rFont val="Arial"/>
        <family val="2"/>
      </rPr>
      <t xml:space="preserve">
1. Kaedah-kaedah promosi yang dilaksanakan; dan
2. Pelaksanaan mengikut kumpulan sasar yang dikenalpasti.
</t>
    </r>
  </si>
  <si>
    <r>
      <rPr>
        <b/>
        <sz val="14"/>
        <color rgb="FF993300"/>
        <rFont val="Arial"/>
        <family val="2"/>
      </rPr>
      <t>Amalan baik bermaksud amalan yang boleh dicontohi oleh agensi lain dalam meningkatkan penyampaian perkhidmatan. 
Dokumen yang perlu disediakan:</t>
    </r>
    <r>
      <rPr>
        <b/>
        <sz val="14"/>
        <color rgb="FF0000FF"/>
        <rFont val="Arial"/>
        <family val="2"/>
      </rPr>
      <t xml:space="preserve">
</t>
    </r>
    <r>
      <rPr>
        <sz val="14"/>
        <color rgb="FF0000FF"/>
        <rFont val="Arial"/>
        <family val="2"/>
      </rPr>
      <t xml:space="preserve">1. Senarai  amalan-amalan baik yang dicontohi oleh organisasi lain;
2. Bukti-bukti seperti surat penghargaan, surat pengesahan, laporan-laporan atau maklumat -
    maklumat lain mengenai  amalan baik yang telah dicontohi; dan
3. Agensi perlu menyediakan satu penerangan ringkas mengenai amalan baik tersebut, faedah 
    yang diperolehi oleh pelanggan dan agensi serta maklumat perhubungan pegawai yang
   bertanggungjawab.
</t>
    </r>
    <r>
      <rPr>
        <b/>
        <sz val="14"/>
        <color rgb="FF993300"/>
        <rFont val="Arial"/>
        <family val="2"/>
      </rPr>
      <t>Perkara yang disemak:</t>
    </r>
    <r>
      <rPr>
        <b/>
        <sz val="14"/>
        <color rgb="FF0000FF"/>
        <rFont val="Arial"/>
        <family val="2"/>
      </rPr>
      <t xml:space="preserve">
</t>
    </r>
    <r>
      <rPr>
        <sz val="14"/>
        <color rgb="FF0000FF"/>
        <rFont val="Arial"/>
        <family val="2"/>
      </rPr>
      <t xml:space="preserve">1. Amalan-amalan baik yang dirujuk oleh organisasi lain; dan
2. Faedah-faedah yang diperolehi oleh pelanggan agensi.
</t>
    </r>
  </si>
  <si>
    <r>
      <rPr>
        <b/>
        <sz val="14"/>
        <color rgb="FF0000FF"/>
        <rFont val="Arial"/>
        <family val="2"/>
      </rPr>
      <t>Rujuk Panduan Pelaksanaan MS ISO 9001:2008 dalam Sektor Awam bertarikh 1 Januari 2010.</t>
    </r>
    <r>
      <rPr>
        <sz val="14"/>
        <color rgb="FF0000FF"/>
        <rFont val="Arial"/>
        <family val="2"/>
      </rPr>
      <t xml:space="preserve">
Selaras dengan pengeluaran MS ISO 9001:2008, semua pensijilan berasaskan MS ISO 9001:2000 telah luput pada akhir tahun 2010. Oleh itu, agensi-agensi Sektor Awam Malaysia perlu mengambil tindakan berikut:
i. agensi yang telah mendapat pensijilan MS ISO 9001:2000 dikehendaki beralih kepada pensijilan MS ISO 9001:2008 selewat-lewatnya pada akhir tahun 2010 bagi mengekalkan status pensijilan ISO; dan
ii. agensi yang belum mendapat pensijilan MS ISO 9000:2000 dikehendaki untuk terus mendapatkan pensijilan mengikut standard MS ISO 9001:2008.
</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</si>
  <si>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Minit-minit Mesyuarat Kajian Semula Pengurusan (MKSP) mengenai pelaksanaan MS ISO 9001:2008; dan
2. Sijil-sijil MS ISO 9001:2008.
</t>
    </r>
    <r>
      <rPr>
        <b/>
        <sz val="14"/>
        <color rgb="FF993300"/>
        <rFont val="Arial"/>
        <family val="2"/>
      </rPr>
      <t>Perkara yang disemak:</t>
    </r>
    <r>
      <rPr>
        <b/>
        <sz val="14"/>
        <color rgb="FF0000FF"/>
        <rFont val="Arial"/>
        <family val="2"/>
      </rPr>
      <t xml:space="preserve">
</t>
    </r>
    <r>
      <rPr>
        <sz val="14"/>
        <color rgb="FF0000FF"/>
        <rFont val="Arial"/>
        <family val="2"/>
      </rPr>
      <t>1. Bukti pelaksanaan MS ISO 9001:2008; dan
2. Tempoh sah laku sijil.</t>
    </r>
  </si>
  <si>
    <r>
      <rPr>
        <b/>
        <sz val="14"/>
        <color rgb="FF993300"/>
        <rFont val="Arial"/>
        <family val="2"/>
      </rPr>
      <t>Agensi perlulah mensijilkan sekurang-kurangnya 20 urusan perkhidmatan teras.</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Senarai semua proses utama agensi; dan
2. Proses utama yang telah dipersijilkan.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Bilangan/Peratus proses-proses utama agensi yang telah dipersijilkan.</t>
    </r>
  </si>
  <si>
    <r>
      <t xml:space="preserve">Agensi sewajarnya menyimpan Perlembagaan Persekutuan, Kanun Tanah Negara dan undang-undang terkini yang berkaitan bagi tujuan rujukan kepada semua kakitangan di Pejabat Tanah.
Dokumen-dokumen rujukan:
</t>
    </r>
    <r>
      <rPr>
        <sz val="14"/>
        <color rgb="FF0000FF"/>
        <rFont val="Arial"/>
        <family val="2"/>
      </rPr>
      <t>1) Perlembagaan Persekutuan
2)</t>
    </r>
    <r>
      <rPr>
        <b/>
        <sz val="14"/>
        <color rgb="FF0000FF"/>
        <rFont val="Arial"/>
        <family val="2"/>
      </rPr>
      <t xml:space="preserve"> </t>
    </r>
    <r>
      <rPr>
        <sz val="14"/>
        <color rgb="FF0000FF"/>
        <rFont val="Arial"/>
        <family val="2"/>
      </rPr>
      <t xml:space="preserve">Kanun Tanah Negara 1965;
3) Kaedah - Kaedah Tanah Negeri;
4) Akta Pengambilan Tanah 1960; 
5) Akta Hakmilik Strata 1985;
6) Akta Tanah (Kawasan Penempatan Berkelompok) 1960
7) Akta Harta Pusaka Kecil (Pembahagian) 1955;
8) Akta Probet dan Pentadbiran 1959;
9) Akta Syarikat 1965
10) Enakmen Mineral 1963
11) Kaedah - Kaedah Kuari
12) Akta Pelantar Benua 1966
13) Akta Pemuliharaan Tanah 1960
14) Akta Pesuruhjaya Tanah Persekutuan 1957;
15) Akta Perwakilan Kuasa 1956
</t>
    </r>
  </si>
  <si>
    <r>
      <rPr>
        <sz val="14"/>
        <color rgb="FF0000FF"/>
        <rFont val="Arial"/>
        <family val="2"/>
      </rPr>
      <t>16) Akta Umur Dewasa 1971
17) Akta Timbang Tara 2005
18) Akta Penanam Padi (Mengawal Sewa dan Menjamin Pemegangan)1955 (jika berkenaan)
19) Enakmen Rizab Melayu (jika berkenaan)
20) Akta Kanun Tanah Negara (Hakmilik Pulau Pinang dan Melaka) 1963
21) Akta Had Masa 1960
22) Pekeliling KPTG
23) Pekeliling Kemajuan Pengurusan Pentadbiran Tanah
24) Pekeliling/Arahan PTG
25) Dasar/Peraturan/Arahan/Panduan disediakan oleh agensi sendiri
26) Manual Kanun Tanah Negara
27) Manual Pengambilan Tanah</t>
    </r>
    <r>
      <rPr>
        <sz val="14"/>
        <color rgb="FF990000"/>
        <rFont val="Arial"/>
        <family val="2"/>
      </rPr>
      <t xml:space="preserve">
</t>
    </r>
    <r>
      <rPr>
        <b/>
        <sz val="14"/>
        <color rgb="FF990000"/>
        <rFont val="Arial"/>
        <family val="2"/>
      </rPr>
      <t>Dokumen yang perlu disediakan:</t>
    </r>
    <r>
      <rPr>
        <sz val="14"/>
        <color rgb="FF990000"/>
        <rFont val="Arial"/>
        <family val="2"/>
      </rPr>
      <t xml:space="preserve">
</t>
    </r>
    <r>
      <rPr>
        <sz val="14"/>
        <color rgb="FF0000FF"/>
        <rFont val="Arial"/>
        <family val="2"/>
      </rPr>
      <t>1. Dokumen-dokumen rujukan dalam bentuk hardcopy/softcopy.</t>
    </r>
    <r>
      <rPr>
        <sz val="14"/>
        <color rgb="FF990000"/>
        <rFont val="Arial"/>
        <family val="2"/>
      </rPr>
      <t xml:space="preserve">
</t>
    </r>
    <r>
      <rPr>
        <b/>
        <sz val="14"/>
        <color rgb="FF990000"/>
        <rFont val="Arial"/>
        <family val="2"/>
      </rPr>
      <t>Perkara yang disemak:</t>
    </r>
    <r>
      <rPr>
        <sz val="14"/>
        <color rgb="FF990000"/>
        <rFont val="Arial"/>
        <family val="2"/>
      </rPr>
      <t xml:space="preserve">
</t>
    </r>
    <r>
      <rPr>
        <sz val="14"/>
        <color rgb="FF0000FF"/>
        <rFont val="Arial"/>
        <family val="2"/>
      </rPr>
      <t>1. Dokumen rujukan yang disimpan dan dirujuk di agensi; dan
2. Dokumen ini digunakan sebagai rujukan untuk pelaksanaan dasar/ panduan/ garis panduan/ arahan bagi agensi.</t>
    </r>
  </si>
  <si>
    <r>
      <rPr>
        <b/>
        <sz val="14"/>
        <color rgb="FF913C0D"/>
        <rFont val="Arial"/>
        <family val="2"/>
      </rPr>
      <t xml:space="preserve">Sekiranya agensi telah melaksanaan MS ISO 9001:2008 secara keseluruhan, dokumen Manual Kualiti boleh diterima sebagai alternatif kepada dokumen MPK. </t>
    </r>
    <r>
      <rPr>
        <sz val="14"/>
        <color rgb="FF0000FF"/>
        <rFont val="Arial"/>
        <family val="2"/>
      </rPr>
      <t xml:space="preserve">
</t>
    </r>
    <r>
      <rPr>
        <b/>
        <sz val="14"/>
        <color rgb="FF993300"/>
        <rFont val="Arial"/>
        <family val="2"/>
      </rPr>
      <t>Dokumen yang perlu disediakan:</t>
    </r>
    <r>
      <rPr>
        <sz val="14"/>
        <color rgb="FF0000FF"/>
        <rFont val="Arial"/>
        <family val="2"/>
      </rPr>
      <t xml:space="preserve">
1. Manual Prosedur Kerja; atau
2.Manual Kualiti; dan
3. Minit mesyuarat mengenai perancangan pengemaskinian MPK.
</t>
    </r>
    <r>
      <rPr>
        <sz val="14"/>
        <color rgb="FF993300"/>
        <rFont val="Arial"/>
        <family val="2"/>
      </rPr>
      <t xml:space="preserve">
</t>
    </r>
    <r>
      <rPr>
        <b/>
        <sz val="14"/>
        <color rgb="FF993300"/>
        <rFont val="Arial"/>
        <family val="2"/>
      </rPr>
      <t>Perkara yang disemak:</t>
    </r>
    <r>
      <rPr>
        <sz val="14"/>
        <color rgb="FF0000FF"/>
        <rFont val="Arial"/>
        <family val="2"/>
      </rPr>
      <t xml:space="preserve">
1. Tarikh pengemaskinian MPK atau Manual Kualiti; dan   
2. Tarikh kelulusan Ketua Jabatan terhadap MPK yang telah dikemas kini.</t>
    </r>
  </si>
  <si>
    <r>
      <rPr>
        <b/>
        <sz val="14"/>
        <color rgb="FF993300"/>
        <rFont val="Arial"/>
        <family val="2"/>
      </rPr>
      <t xml:space="preserve">Sampling :
</t>
    </r>
    <r>
      <rPr>
        <sz val="14"/>
        <color rgb="FF0000FF"/>
        <rFont val="Arial"/>
        <family val="2"/>
      </rPr>
      <t xml:space="preserve">1) 10 % daripada jumlah warga organisasi atau minimum 10 Fail Meja
2) Dibuat secara rawak
</t>
    </r>
    <r>
      <rPr>
        <b/>
        <sz val="14"/>
        <color rgb="FF993300"/>
        <rFont val="Arial"/>
        <family val="2"/>
      </rPr>
      <t xml:space="preserve">
Dokumen yang perlu disediakan:</t>
    </r>
    <r>
      <rPr>
        <sz val="14"/>
        <color rgb="FF0000FF"/>
        <rFont val="Arial"/>
        <family val="2"/>
      </rPr>
      <t xml:space="preserve">
1. Senarai nama pegawai agensi; 
2. Sampel FM untuk pengesahan pengemaskinian.
3. Minit mesyuarat mengenai perancangan pengemaskinian FM.
</t>
    </r>
    <r>
      <rPr>
        <b/>
        <sz val="14"/>
        <color rgb="FF993300"/>
        <rFont val="Arial"/>
        <family val="2"/>
      </rPr>
      <t xml:space="preserve">Perkara yang disemak:
</t>
    </r>
    <r>
      <rPr>
        <sz val="14"/>
        <color rgb="FF0000FF"/>
        <rFont val="Arial"/>
        <family val="2"/>
      </rPr>
      <t>1. 14 perkara yang perlu ada di dalam fail meja adalah :-</t>
    </r>
    <r>
      <rPr>
        <b/>
        <sz val="14"/>
        <color rgb="FF993300"/>
        <rFont val="Arial"/>
        <family val="2"/>
      </rPr>
      <t xml:space="preserve">
</t>
    </r>
    <r>
      <rPr>
        <sz val="14"/>
        <color rgb="FF0000FF"/>
        <rFont val="Arial"/>
        <family val="2"/>
      </rPr>
      <t xml:space="preserve">   i)  Carta Organisasi Jabatan/Pejabat 15
   ii) Carta Organisasi Bahagian/Unit 16
  iii)  Objektif Jabatan/Pejabat 16
 iv)   Objektif Bahagian/Unit 16
  v)  Senarai Tugas/Kuasa Dan Hubungan Pegawai Dengan Pegawai-pegawai Lain
</t>
    </r>
    <r>
      <rPr>
        <sz val="14"/>
        <color rgb="FFFF0000"/>
        <rFont val="Arial"/>
        <family val="2"/>
      </rPr>
      <t xml:space="preserve">
</t>
    </r>
    <r>
      <rPr>
        <sz val="14"/>
        <color rgb="FF0000FF"/>
        <rFont val="Arial"/>
        <family val="2"/>
      </rPr>
      <t xml:space="preserve">
</t>
    </r>
  </si>
  <si>
    <t xml:space="preserve">vi)  Peraturan-peraturan Pentadbiran Bagi Setiap Aktiviti 
vii) Proses Kerja Bagi Aktiviti-aktiviti Yang Berkaitan Dengan Pegawai 
viii) Carta Aliran Kerja
 ix) Senarai Semak/Checklist 
  x) Senarai Borang Yang Berkaitan Dengan Tugas Pegawai 
 xi) Senarai Undang-undang Dan Peraturan Yang Diperlukan 
 xii)Senarai Jawatankuasa Yang Dianggotai 
xiii) Norma Kerja 
xiv)Senarai Tugas Harian
2. Pengemaskinian maklumat di dalam FM :
   a) Seksyen/bahagian dalam Akta/peraturan yang berkaitan dengan tugas masing-masing
   b) Pekeliling yang berkaitan dengan tugas masing-masing
   c) Proses kerja dan carta alir
   d) Surat kuasa/perwakilan kuasa
3.Tarikh kelulusan Ketua Jabatan terhadap FM yang telah dikemas kini;
</t>
  </si>
  <si>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Bukti pengiktirafan seperti salinan sijil, surat pengiktirafan, gambar piala/trofi dan keratan akhbar.
</t>
    </r>
    <r>
      <rPr>
        <sz val="14"/>
        <color rgb="FF993300"/>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Tahap pengiktirafan yang diperoleh;
2. Pihak yang memberi pengiktirafan; dan
3. Tahun pengiktirafan diterima.
</t>
    </r>
  </si>
  <si>
    <r>
      <rPr>
        <b/>
        <sz val="14"/>
        <color rgb="FF993300"/>
        <rFont val="Arial"/>
        <family val="2"/>
      </rPr>
      <t>Dokumen yang perlu disediakan:</t>
    </r>
    <r>
      <rPr>
        <sz val="14"/>
        <color rgb="FF0000FF"/>
        <rFont val="Arial"/>
        <family val="2"/>
      </rPr>
      <t xml:space="preserve">
1. Bukti pengiktirafan seperti salinan sijil, surat pengiktirafan, gambar dan keratan akhbar.
</t>
    </r>
    <r>
      <rPr>
        <b/>
        <sz val="14"/>
        <color rgb="FF993300"/>
        <rFont val="Arial"/>
        <family val="2"/>
      </rPr>
      <t>Perkara yang disemak:</t>
    </r>
    <r>
      <rPr>
        <b/>
        <sz val="14"/>
        <color rgb="FF0000FF"/>
        <rFont val="Arial"/>
        <family val="2"/>
      </rPr>
      <t xml:space="preserve">
</t>
    </r>
    <r>
      <rPr>
        <sz val="14"/>
        <color rgb="FF0000FF"/>
        <rFont val="Arial"/>
        <family val="2"/>
      </rPr>
      <t>1. Pihak yang memberi pengiktirafan; dan
2. Tahun pengiktirafan diterima.</t>
    </r>
  </si>
  <si>
    <r>
      <rPr>
        <b/>
        <sz val="14"/>
        <color rgb="FF993300"/>
        <rFont val="Arial"/>
        <family val="2"/>
      </rPr>
      <t xml:space="preserve">Agensi perlu melaksanakan program yang meliputi elemen sukan, sosial dan kebajikan, kerohanian dan wanita.
Contoh-contoh program hubungan harmoni majikan dan anggota organisasi: Hari Keluarga, Hari Sukan, Hari Perayaan, Majlis Makan Malam, aktiviti riadah, Kursus Kekitaan dan program </t>
    </r>
    <r>
      <rPr>
        <b/>
        <i/>
        <sz val="14"/>
        <color rgb="FF993300"/>
        <rFont val="Arial"/>
        <family val="2"/>
      </rPr>
      <t>esprit de corps</t>
    </r>
    <r>
      <rPr>
        <b/>
        <sz val="14"/>
        <color rgb="FF993300"/>
        <rFont val="Arial"/>
        <family val="2"/>
      </rPr>
      <t xml:space="preserve"> yang lain.
Dokumen yang perlu disediakan:</t>
    </r>
    <r>
      <rPr>
        <sz val="14"/>
        <color rgb="FF0000FF"/>
        <rFont val="Arial"/>
        <family val="2"/>
      </rPr>
      <t xml:space="preserve">
1. Salinan dokumen seperti surat, memo, emel panggilan serta laporan pelaksanaan program-program berkenaan.
</t>
    </r>
    <r>
      <rPr>
        <sz val="14"/>
        <color rgb="FF993300"/>
        <rFont val="Arial"/>
        <family val="2"/>
      </rPr>
      <t xml:space="preserve">
</t>
    </r>
    <r>
      <rPr>
        <b/>
        <sz val="14"/>
        <color rgb="FF993300"/>
        <rFont val="Arial"/>
        <family val="2"/>
      </rPr>
      <t>Perkara yang disema</t>
    </r>
    <r>
      <rPr>
        <b/>
        <sz val="14"/>
        <color rgb="FF375623"/>
        <rFont val="Arial"/>
        <family val="2"/>
      </rPr>
      <t>k:</t>
    </r>
    <r>
      <rPr>
        <b/>
        <sz val="14"/>
        <color rgb="FF0000FF"/>
        <rFont val="Arial"/>
        <family val="2"/>
      </rPr>
      <t xml:space="preserve">
</t>
    </r>
    <r>
      <rPr>
        <sz val="14"/>
        <color rgb="FF0000FF"/>
        <rFont val="Arial"/>
        <family val="2"/>
      </rPr>
      <t>1</t>
    </r>
    <r>
      <rPr>
        <sz val="14"/>
        <color rgb="FF0000FF"/>
        <rFont val="Arial"/>
        <family val="2"/>
      </rPr>
      <t>. Program yang telah dilaksanakan berdasarkan elemen yang ditetapkan
2. Penglibatan warga agensi.</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</si>
  <si>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Salinan borang soal selidik yang diedarkan;
2. Tarikh edaran borang soal selidik; dan
3. Salinan laporan hasil pelaksanaan Kajian Kepuasan Pekerja.
</t>
    </r>
    <r>
      <rPr>
        <b/>
        <sz val="14"/>
        <color rgb="FF993300"/>
        <rFont val="Arial"/>
        <family val="2"/>
      </rPr>
      <t>Perkara yang disemak:</t>
    </r>
    <r>
      <rPr>
        <b/>
        <sz val="14"/>
        <color rgb="FF0000FF"/>
        <rFont val="Arial"/>
        <family val="2"/>
      </rPr>
      <t xml:space="preserve">
</t>
    </r>
    <r>
      <rPr>
        <sz val="14"/>
        <color rgb="FF0000FF"/>
        <rFont val="Arial"/>
        <family val="2"/>
      </rPr>
      <t>1. Peratus responden berbanding dengan bilangan warga agensi</t>
    </r>
  </si>
  <si>
    <r>
      <rPr>
        <b/>
        <sz val="14"/>
        <color rgb="FF993300"/>
        <rFont val="Arial"/>
        <family val="2"/>
      </rPr>
      <t>Dokumen yang perlu disediakan:</t>
    </r>
    <r>
      <rPr>
        <b/>
        <sz val="14"/>
        <color rgb="FF0000FF"/>
        <rFont val="Arial"/>
        <family val="2"/>
      </rPr>
      <t xml:space="preserve">
</t>
    </r>
    <r>
      <rPr>
        <sz val="14"/>
        <color rgb="FF0000FF"/>
        <rFont val="Arial"/>
        <family val="2"/>
      </rPr>
      <t>1. Laporan yang dibentangkan; dan 
2. Minit mesyuarat mengenai pembentangan laporan.</t>
    </r>
    <r>
      <rPr>
        <sz val="14"/>
        <color rgb="FF993300"/>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Peratus responden yang berpuas hati berdasarkan Kajian Kepuasan Pekerja yang dilaksanakan.</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</si>
  <si>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Minit/slaid pembentangan/laporan mesyuarat di mana hasil kajian kepuasan pekerja dibentangkan; 
2. Laporan maklum balas/tindakan penambahbaikan yang telah diambil berdasarkan keputusan mesyuarat; dan
3. Keterangan mengenai sebab-sebab tindakan susulan tidak diambil (jika ada).
</t>
    </r>
    <r>
      <rPr>
        <b/>
        <sz val="14"/>
        <color rgb="FF993300"/>
        <rFont val="Arial"/>
        <family val="2"/>
      </rPr>
      <t xml:space="preserve">
Perkara yang disemak:</t>
    </r>
    <r>
      <rPr>
        <sz val="14"/>
        <color rgb="FF0000FF"/>
        <rFont val="Arial"/>
        <family val="2"/>
      </rPr>
      <t xml:space="preserve">
1. Bilangan/Peratus tindakan susulan/penambahbaikan yang telah dilaksanakan berdasarkan keputusan mesyuarat.</t>
    </r>
  </si>
  <si>
    <r>
      <rPr>
        <b/>
        <sz val="14"/>
        <color rgb="FF993300"/>
        <rFont val="Arial"/>
        <family val="2"/>
      </rPr>
      <t>Perancangan dan pelaksanaan program pembudayaan ilmu dilaksanakan secara berstruktur dan pemantauan program secara berkala.
Dokumen yang perlu disediakan:</t>
    </r>
    <r>
      <rPr>
        <sz val="14"/>
        <color rgb="FF0000FF"/>
        <rFont val="Arial"/>
        <family val="2"/>
      </rPr>
      <t xml:space="preserve">
1. Minit-minit mesyuarat;  
2. Surat perlantikan ahli jawatankuasa;
3. Program-program yang dirancang; dan
4. Slaid pembentangan pelaksanaan program.
</t>
    </r>
    <r>
      <rPr>
        <b/>
        <sz val="14"/>
        <color rgb="FF993300"/>
        <rFont val="Arial"/>
        <family val="2"/>
      </rPr>
      <t>Perkara yang disemak:</t>
    </r>
    <r>
      <rPr>
        <b/>
        <sz val="14"/>
        <color rgb="FF0000FF"/>
        <rFont val="Arial"/>
        <family val="2"/>
      </rPr>
      <t xml:space="preserve">
</t>
    </r>
    <r>
      <rPr>
        <sz val="14"/>
        <color rgb="FF0000FF"/>
        <rFont val="Arial"/>
        <family val="2"/>
      </rPr>
      <t>1. Mekanisme/jawatankuasa yang ditubuhkan bagi merancang/melaksana dan memantau program pembudayaan ilmu secara sistematik; dan
2. Terma rujukan mekanisme yang ditetapkan.</t>
    </r>
  </si>
  <si>
    <r>
      <rPr>
        <b/>
        <sz val="14"/>
        <color rgb="FF913C0D"/>
        <rFont val="Arial"/>
        <family val="2"/>
      </rPr>
      <t xml:space="preserve">Contoh program: </t>
    </r>
    <r>
      <rPr>
        <b/>
        <i/>
        <sz val="14"/>
        <color rgb="FF913C0D"/>
        <rFont val="Arial"/>
        <family val="2"/>
      </rPr>
      <t>knowledge sharing</t>
    </r>
    <r>
      <rPr>
        <b/>
        <sz val="14"/>
        <color rgb="FF913C0D"/>
        <rFont val="Arial"/>
        <family val="2"/>
      </rPr>
      <t>, meminjam buku dari perpustakaan, ulasan bahan bacaan, bicara bersama penulis, karnival buku dan perpustakaan bergerak.</t>
    </r>
    <r>
      <rPr>
        <sz val="14"/>
        <color rgb="FF0000FF"/>
        <rFont val="Arial"/>
        <family val="2"/>
      </rPr>
      <t xml:space="preserve">
</t>
    </r>
    <r>
      <rPr>
        <b/>
        <sz val="14"/>
        <color rgb="FF0000FF"/>
        <rFont val="Arial"/>
        <family val="2"/>
      </rPr>
      <t xml:space="preserve">
</t>
    </r>
    <r>
      <rPr>
        <b/>
        <sz val="14"/>
        <color rgb="FF993300"/>
        <rFont val="Arial"/>
        <family val="2"/>
      </rPr>
      <t>Dokumen yang perlu disediakan:</t>
    </r>
    <r>
      <rPr>
        <sz val="14"/>
        <color rgb="FF0000FF"/>
        <rFont val="Arial"/>
        <family val="2"/>
      </rPr>
      <t xml:space="preserve">
1. Laporan pelaksanaan program; dan
2. Bukti-bukti pelaksanaan program.
</t>
    </r>
    <r>
      <rPr>
        <b/>
        <sz val="14"/>
        <color rgb="FF0000FF"/>
        <rFont val="Arial"/>
        <family val="2"/>
      </rPr>
      <t xml:space="preserve">
</t>
    </r>
    <r>
      <rPr>
        <b/>
        <sz val="14"/>
        <color rgb="FF993300"/>
        <rFont val="Arial"/>
        <family val="2"/>
      </rPr>
      <t>Perkara yang disemak:</t>
    </r>
    <r>
      <rPr>
        <sz val="14"/>
        <color rgb="FF0000FF"/>
        <rFont val="Arial"/>
        <family val="2"/>
      </rPr>
      <t xml:space="preserve">
1. Program yang dilaksanakan; 
2. Tarikh-tarikh program dilaksanakan; dan
3. Warga agensi yang terlibat.</t>
    </r>
  </si>
  <si>
    <r>
      <rPr>
        <b/>
        <sz val="14"/>
        <color rgb="FF913C0D"/>
        <rFont val="Arial"/>
        <family val="2"/>
      </rPr>
      <t xml:space="preserve">Sampling : 
</t>
    </r>
    <r>
      <rPr>
        <sz val="14"/>
        <color rgb="FF0000FF"/>
        <rFont val="Arial"/>
        <family val="2"/>
      </rPr>
      <t xml:space="preserve">1) Pemilihan program yang dilaksanakan secara konsisten sekurang-kurangnya dalam tempoh 2 tahun.
</t>
    </r>
    <r>
      <rPr>
        <b/>
        <sz val="14"/>
        <color rgb="FF0000FF"/>
        <rFont val="Arial"/>
        <family val="2"/>
      </rPr>
      <t xml:space="preserve">
</t>
    </r>
    <r>
      <rPr>
        <b/>
        <sz val="14"/>
        <color rgb="FF993300"/>
        <rFont val="Arial"/>
        <family val="2"/>
      </rPr>
      <t>Dokumen yang perlu disediakan:</t>
    </r>
    <r>
      <rPr>
        <sz val="14"/>
        <color rgb="FF0000FF"/>
        <rFont val="Arial"/>
        <family val="2"/>
      </rPr>
      <t xml:space="preserve">
1. Laporan pelaksanaan program; dan
2. Bukti-bukti pelaksanaan program.
</t>
    </r>
    <r>
      <rPr>
        <b/>
        <sz val="14"/>
        <color rgb="FF0000FF"/>
        <rFont val="Arial"/>
        <family val="2"/>
      </rPr>
      <t xml:space="preserve">
</t>
    </r>
    <r>
      <rPr>
        <b/>
        <sz val="14"/>
        <color rgb="FF993300"/>
        <rFont val="Arial"/>
        <family val="2"/>
      </rPr>
      <t>Perkara yang disemak:</t>
    </r>
    <r>
      <rPr>
        <sz val="14"/>
        <color rgb="FF0000FF"/>
        <rFont val="Arial"/>
        <family val="2"/>
      </rPr>
      <t xml:space="preserve">
1. Program yang dilaksanakan; 
2. Tarikh-tarikh program dilaksanakan; dan
3. Warga agensi yang terlibat.</t>
    </r>
  </si>
  <si>
    <r>
      <rPr>
        <b/>
        <sz val="14"/>
        <color rgb="FF993300"/>
        <rFont val="Arial"/>
        <family val="2"/>
      </rPr>
      <t>Dokumen yang perlu disediakan:</t>
    </r>
    <r>
      <rPr>
        <sz val="14"/>
        <color rgb="FF0000FF"/>
        <rFont val="Arial"/>
        <family val="2"/>
      </rPr>
      <t xml:space="preserve">
1. Minit-minit mesyuarat berkenaan; 
2. Keputusan mengenai kekerapan penilaian yang ditetapkan; 
3. Laporan penilaian keberkesanan; dan
4. Tindakan susulan yang diputuskan dan dilaksanakan.
</t>
    </r>
    <r>
      <rPr>
        <b/>
        <sz val="14"/>
        <color rgb="FF993300"/>
        <rFont val="Arial"/>
        <family val="2"/>
      </rPr>
      <t>Perkara yang disemak:</t>
    </r>
    <r>
      <rPr>
        <sz val="14"/>
        <color rgb="FF0000FF"/>
        <rFont val="Arial"/>
        <family val="2"/>
      </rPr>
      <t xml:space="preserve">
1. Hasil penilaian keberkesanan; 
2. Forum di mana laporan penilaian dibentangkan; dan
3. Keputusan mesyuarat dan tindakan susulan yang diambil.</t>
    </r>
  </si>
  <si>
    <r>
      <t xml:space="preserve">Adakah agensi memantau pelaksanaan keputusan/arahan penting </t>
    </r>
    <r>
      <rPr>
        <i/>
        <sz val="14"/>
        <color rgb="FF0000FF"/>
        <rFont val="Arial"/>
        <family val="2"/>
      </rPr>
      <t>stakeholders</t>
    </r>
    <r>
      <rPr>
        <sz val="14"/>
        <color rgb="FF0000FF"/>
        <rFont val="Arial"/>
        <family val="2"/>
      </rPr>
      <t xml:space="preserve">?
</t>
    </r>
  </si>
  <si>
    <r>
      <rPr>
        <b/>
        <sz val="14"/>
        <color rgb="FF913C0D"/>
        <rFont val="Arial"/>
        <family val="2"/>
      </rPr>
      <t>Agensi memantau segala keputusan Mesyuarat MMK/Majlis Tindakan Negeri (MTNg)/JKTNG/JKTD/PTG dalam perkara yg berkaitan dgn bidang tugasnya.</t>
    </r>
    <r>
      <rPr>
        <b/>
        <sz val="14"/>
        <color rgb="FF993300"/>
        <rFont val="Arial"/>
        <family val="2"/>
      </rPr>
      <t xml:space="preserve">
Pemantauan perlu dilaksanakan secara berkala dan/atau  dijadikan agenda tetap dalam mesyuarat pengurusan.
Dokumen yang perlu disediakan :</t>
    </r>
    <r>
      <rPr>
        <b/>
        <sz val="14"/>
        <color rgb="FF0000FF"/>
        <rFont val="Arial"/>
        <family val="2"/>
      </rPr>
      <t xml:space="preserve">
</t>
    </r>
    <r>
      <rPr>
        <sz val="14"/>
        <color rgb="FF0000FF"/>
        <rFont val="Arial"/>
        <family val="2"/>
      </rPr>
      <t>1</t>
    </r>
    <r>
      <rPr>
        <sz val="14"/>
        <color rgb="FF0000FF"/>
        <rFont val="Arial"/>
        <family val="2"/>
      </rPr>
      <t>. Agenda Mesyuarat Pengurusan
2. Minit Mesyuarat</t>
    </r>
    <r>
      <rPr>
        <sz val="14"/>
        <color rgb="FFFF0000"/>
        <rFont val="Arial"/>
        <family val="2"/>
      </rPr>
      <t xml:space="preserve">
</t>
    </r>
    <r>
      <rPr>
        <sz val="14"/>
        <color rgb="FF0000FF"/>
        <rFont val="Arial"/>
        <family val="2"/>
      </rPr>
      <t xml:space="preserve">
</t>
    </r>
    <r>
      <rPr>
        <b/>
        <sz val="14"/>
        <color rgb="FF993300"/>
        <rFont val="Arial"/>
        <family val="2"/>
      </rPr>
      <t>Perkara yang disemak:</t>
    </r>
    <r>
      <rPr>
        <sz val="14"/>
        <color rgb="FF0000FF"/>
        <rFont val="Arial"/>
        <family val="2"/>
      </rPr>
      <t xml:space="preserve">
1</t>
    </r>
    <r>
      <rPr>
        <sz val="14"/>
        <color rgb="FF0000FF"/>
        <rFont val="Arial"/>
        <family val="2"/>
      </rPr>
      <t xml:space="preserve">. Maklum balas minit mesyuarat
</t>
    </r>
  </si>
  <si>
    <r>
      <rPr>
        <b/>
        <sz val="14"/>
        <color rgb="FF913C0D"/>
        <rFont val="Arial"/>
        <family val="2"/>
      </rPr>
      <t>Maklum balas dibuat dalam tempoh 7 hari bagi  Mesyuarat MMK/Majlis Tindakan Negeri (MTNg)/JKTNG/JKTD.</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Maklum balas keputusan/arahan penting stakeholders
2. Minit Mesyuarat
</t>
    </r>
    <r>
      <rPr>
        <b/>
        <sz val="14"/>
        <color rgb="FF0000FF"/>
        <rFont val="Arial"/>
        <family val="2"/>
      </rPr>
      <t xml:space="preserve">
</t>
    </r>
    <r>
      <rPr>
        <b/>
        <sz val="14"/>
        <color rgb="FF993300"/>
        <rFont val="Arial"/>
        <family val="2"/>
      </rPr>
      <t>Perkara yang disemak:</t>
    </r>
    <r>
      <rPr>
        <sz val="14"/>
        <color rgb="FF0000FF"/>
        <rFont val="Arial"/>
        <family val="2"/>
      </rPr>
      <t xml:space="preserve">
1</t>
    </r>
    <r>
      <rPr>
        <sz val="14"/>
        <color rgb="FF0000FF"/>
        <rFont val="Arial"/>
        <family val="2"/>
      </rPr>
      <t>. Tarikh arahan
2. Tarikh maklum balas
3. Tarikh tindakan dilaksanakan</t>
    </r>
  </si>
  <si>
    <r>
      <rPr>
        <b/>
        <sz val="14"/>
        <color rgb="FF913C0D"/>
        <rFont val="Arial"/>
        <family val="2"/>
      </rPr>
      <t xml:space="preserve">Pentadbir Tanah hendaklah mempengerusikan mesyuarat setiap 2 bulan yang melibatkan semua ketua seksyen/unit bagi membincangkan semua aspek dalam pentadbiran tanah daerah. 
</t>
    </r>
    <r>
      <rPr>
        <sz val="14"/>
        <color rgb="FF0000FF"/>
        <rFont val="Arial"/>
        <family val="2"/>
      </rPr>
      <t xml:space="preserve">
</t>
    </r>
    <r>
      <rPr>
        <b/>
        <sz val="14"/>
        <color rgb="FF913C0D"/>
        <rFont val="Arial"/>
        <family val="2"/>
      </rPr>
      <t>Dokumen yang perlu disediakan:</t>
    </r>
    <r>
      <rPr>
        <b/>
        <sz val="14"/>
        <color rgb="FFFF0000"/>
        <rFont val="Arial"/>
        <family val="2"/>
      </rPr>
      <t xml:space="preserve">
</t>
    </r>
    <r>
      <rPr>
        <sz val="14"/>
        <color rgb="FF0000FF"/>
        <rFont val="Arial"/>
        <family val="2"/>
      </rPr>
      <t>1. Takwim Mesyuarat
2. Minit-minit mesyuarat.</t>
    </r>
    <r>
      <rPr>
        <sz val="14"/>
        <color rgb="FFFF0000"/>
        <rFont val="Arial"/>
        <family val="2"/>
      </rPr>
      <t xml:space="preserve">
</t>
    </r>
    <r>
      <rPr>
        <b/>
        <sz val="14"/>
        <color rgb="FF913C0D"/>
        <rFont val="Arial"/>
        <family val="2"/>
      </rPr>
      <t>Perkara yang disemak :</t>
    </r>
    <r>
      <rPr>
        <b/>
        <sz val="14"/>
        <color rgb="FFFF0000"/>
        <rFont val="Arial"/>
        <family val="2"/>
      </rPr>
      <t xml:space="preserve">
</t>
    </r>
    <r>
      <rPr>
        <sz val="14"/>
        <color rgb="FF0000FF"/>
        <rFont val="Arial"/>
        <family val="2"/>
      </rPr>
      <t>1. Takwim Mesyuarat
2. Minit-minit mesyuarat.</t>
    </r>
    <r>
      <rPr>
        <sz val="14"/>
        <color rgb="FF0000FF"/>
        <rFont val="Arial"/>
        <family val="2"/>
      </rPr>
      <t xml:space="preserve">
</t>
    </r>
    <r>
      <rPr>
        <b/>
        <sz val="14"/>
        <color rgb="FF0000FF"/>
        <rFont val="Arial"/>
        <family val="2"/>
      </rPr>
      <t xml:space="preserve">
</t>
    </r>
    <r>
      <rPr>
        <b/>
        <sz val="14"/>
        <color rgb="FF993300"/>
        <rFont val="Arial"/>
        <family val="2"/>
      </rPr>
      <t/>
    </r>
  </si>
  <si>
    <r>
      <rPr>
        <b/>
        <sz val="14"/>
        <color rgb="FF993300"/>
        <rFont val="Arial"/>
        <family val="2"/>
      </rPr>
      <t>Rujuk Pekeliling Kemajuan Pentadbiran Awam Bil. 2 Tahun 1991:Panduan Pengurusan Mesyuarat.
Draf minit untuk kelulusan Pengerusi hendaklah dikemukakan kepada Pengerusi jawatankuasa untuk mendapat persetujuan tidak lewat dari 3 hari bekerja selepas tarikh mesyuarat diadakan.
Minit mesyuarat yang telah diluluskan oleh Pengerusi mesyuarat hendaklah diedarkan kepada ahli-ahli mesyuarat tidak lewat dari satu minggu selepas tarikh mesyuarat diadakan.</t>
    </r>
    <r>
      <rPr>
        <sz val="14"/>
        <color rgb="FFFF0000"/>
        <rFont val="Arial"/>
        <family val="2"/>
      </rPr>
      <t xml:space="preserve">
</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Tarikh Mesyuarat
2. Minit-minit mesyuarat.
</t>
    </r>
    <r>
      <rPr>
        <b/>
        <sz val="14"/>
        <color rgb="FF993300"/>
        <rFont val="Arial"/>
        <family val="2"/>
      </rPr>
      <t>Perkara yang disemak:</t>
    </r>
    <r>
      <rPr>
        <b/>
        <sz val="14"/>
        <color rgb="FF0000FF"/>
        <rFont val="Arial"/>
        <family val="2"/>
      </rPr>
      <t xml:space="preserve">
</t>
    </r>
    <r>
      <rPr>
        <sz val="14"/>
        <color rgb="FF0000FF"/>
        <rFont val="Arial"/>
        <family val="2"/>
      </rPr>
      <t>1. Tarikh minit diedarkan berbanding tarikh mesyuarat diadakan.</t>
    </r>
  </si>
  <si>
    <r>
      <rPr>
        <b/>
        <sz val="14"/>
        <color rgb="FF993300"/>
        <rFont val="Arial"/>
        <family val="2"/>
      </rPr>
      <t>Rujuk Surat Pekeliling Perbendaharaan Bil. 7 Tahun 2006: Pindaan Ke Atas Arahan Perbendaharaan (AP) 103</t>
    </r>
    <r>
      <rPr>
        <sz val="14"/>
        <color rgb="FF993300"/>
        <rFont val="Arial"/>
        <family val="2"/>
      </rPr>
      <t>.</t>
    </r>
    <r>
      <rPr>
        <sz val="14"/>
        <color rgb="FF0000FF"/>
        <rFont val="Arial"/>
        <family val="2"/>
      </rPr>
      <t xml:space="preserve">
Ketua Jabatan atau Ketua Pejabat hendaklah memastikan bahawa bil dan tuntutan dibayar dengan segera tidak lewat daripada 14 hari dari tarikh ianya diterima. Bentuk-bentuk tuntutan adalah termasuk invois, borang perakuan bayaran (Borang Perakuan Bayaran Siri JKR 66) dan inden kerja sama ada di bawah Peruntukan Mengurus,  Tanggungan atau Amanah.
</t>
    </r>
    <r>
      <rPr>
        <b/>
        <sz val="14"/>
        <color rgb="FF993300"/>
        <rFont val="Arial"/>
        <family val="2"/>
      </rPr>
      <t>Dokumen yang perlu disediakan:</t>
    </r>
    <r>
      <rPr>
        <b/>
        <sz val="14"/>
        <color rgb="FF0000FF"/>
        <rFont val="Arial"/>
        <family val="2"/>
      </rPr>
      <t xml:space="preserve">
</t>
    </r>
    <r>
      <rPr>
        <sz val="14"/>
        <color rgb="FF0000FF"/>
        <rFont val="Arial"/>
        <family val="2"/>
      </rPr>
      <t xml:space="preserve">1. Laporan Prestasi Proses Pembayaran Sempurna (BV 343).
</t>
    </r>
    <r>
      <rPr>
        <b/>
        <sz val="14"/>
        <color rgb="FF993300"/>
        <rFont val="Arial"/>
        <family val="2"/>
      </rPr>
      <t>Perkara yang disemak:</t>
    </r>
    <r>
      <rPr>
        <b/>
        <sz val="14"/>
        <color rgb="FF0000FF"/>
        <rFont val="Arial"/>
        <family val="2"/>
      </rPr>
      <t xml:space="preserve">
</t>
    </r>
    <r>
      <rPr>
        <sz val="14"/>
        <color rgb="FF0000FF"/>
        <rFont val="Arial"/>
        <family val="2"/>
      </rPr>
      <t>1. Pembayaran bil sempurna dalam tempoh 14 hari.</t>
    </r>
  </si>
  <si>
    <r>
      <rPr>
        <b/>
        <sz val="14"/>
        <color rgb="FF993300"/>
        <rFont val="Arial"/>
        <family val="2"/>
      </rPr>
      <t>Dokumen yang perlu disediakan:</t>
    </r>
    <r>
      <rPr>
        <b/>
        <sz val="14"/>
        <color rgb="FF0000FF"/>
        <rFont val="Arial"/>
        <family val="2"/>
      </rPr>
      <t xml:space="preserve">
</t>
    </r>
    <r>
      <rPr>
        <sz val="14"/>
        <color rgb="FF0000FF"/>
        <rFont val="Arial"/>
        <family val="2"/>
      </rPr>
      <t>1. Laporan Prestasi Proses Pembayaran Sempurna (BV 343).</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Pembayaran bil sempurna dalam tempoh 7 hari.</t>
    </r>
  </si>
  <si>
    <r>
      <rPr>
        <b/>
        <sz val="14"/>
        <color rgb="FF993300"/>
        <rFont val="Arial"/>
        <family val="2"/>
      </rPr>
      <t>Rujuk Pekeliling Perbendaharaan Bil. 10 Tahun 2008: Penubuhan, Peranan Dan Tanggungjawab Jawatankuasa Pengurusan Kewangan Dan Akaun Di Agensi Kerajaan Persekutuan.</t>
    </r>
    <r>
      <rPr>
        <b/>
        <sz val="14"/>
        <color rgb="FF0000FF"/>
        <rFont val="Arial"/>
        <family val="2"/>
      </rPr>
      <t xml:space="preserve">
</t>
    </r>
    <r>
      <rPr>
        <sz val="14"/>
        <color rgb="FF0000FF"/>
        <rFont val="Arial"/>
        <family val="2"/>
      </rPr>
      <t xml:space="preserve">Jawatankuasa hendaklah bermesyuarat sekurang-kurangnya tiga bulan sekali selepas tamat tempoh sesuatu suku tahun. 
</t>
    </r>
    <r>
      <rPr>
        <b/>
        <sz val="14"/>
        <color rgb="FF993300"/>
        <rFont val="Arial"/>
        <family val="2"/>
      </rPr>
      <t>Dokumen yang perlu disediakan:</t>
    </r>
    <r>
      <rPr>
        <b/>
        <sz val="14"/>
        <color rgb="FF0000FF"/>
        <rFont val="Arial"/>
        <family val="2"/>
      </rPr>
      <t xml:space="preserve">
</t>
    </r>
    <r>
      <rPr>
        <sz val="14"/>
        <color rgb="FF0000FF"/>
        <rFont val="Arial"/>
        <family val="2"/>
      </rPr>
      <t xml:space="preserve">1. Minit mesyuarat JPKA yang telah dilaksanakan mengikut takwim.
</t>
    </r>
    <r>
      <rPr>
        <b/>
        <sz val="14"/>
        <color rgb="FF0000FF"/>
        <rFont val="Arial"/>
        <family val="2"/>
      </rPr>
      <t xml:space="preserve">
</t>
    </r>
    <r>
      <rPr>
        <b/>
        <sz val="14"/>
        <color rgb="FF993300"/>
        <rFont val="Arial"/>
        <family val="2"/>
      </rPr>
      <t>Perkara yang disemak:</t>
    </r>
    <r>
      <rPr>
        <sz val="14"/>
        <color rgb="FF993300"/>
        <rFont val="Arial"/>
        <family val="2"/>
      </rPr>
      <t xml:space="preserve">
</t>
    </r>
    <r>
      <rPr>
        <sz val="14"/>
        <color rgb="FF0000FF"/>
        <rFont val="Arial"/>
        <family val="2"/>
      </rPr>
      <t xml:space="preserve">1. </t>
    </r>
    <r>
      <rPr>
        <sz val="14"/>
        <color rgb="FF0000FF"/>
        <rFont val="Arial"/>
        <family val="2"/>
      </rPr>
      <t xml:space="preserve">Bilangan mesyuarat JPKA yang telah dilaksanakan di agensi; dan
2.Tarikh-tarikh mesyuarat diadakan (sekurang-kurangnya tiga bulan sekali selepas tamat tempoh sesuatu suku tahun).                                                    </t>
    </r>
  </si>
  <si>
    <r>
      <rPr>
        <b/>
        <sz val="14"/>
        <color rgb="FF993300"/>
        <rFont val="Arial"/>
        <family val="2"/>
      </rPr>
      <t>Rujuk Pekeliling Perbendaharaan Bil. 10 Tahun 2008: Penubuhan, Peranan Dan Tanggungjawab Jawatankuasa Pengurusan Kewangan Dan Akaun Di Agensi Kerajaan Persekutuan.</t>
    </r>
    <r>
      <rPr>
        <b/>
        <sz val="14"/>
        <color rgb="FF0000FF"/>
        <rFont val="Arial"/>
        <family val="2"/>
      </rPr>
      <t xml:space="preserve">
</t>
    </r>
    <r>
      <rPr>
        <sz val="14"/>
        <color rgb="FF0000FF"/>
        <rFont val="Arial"/>
        <family val="2"/>
      </rPr>
      <t xml:space="preserve">Pengerusi JPKA adalah Ketua Setiausaha/Ketua Pengarah dan pengerusi ganti adalah Timbalan Ketua Setiausaha/Timbalan Ketua Pengarah.
</t>
    </r>
    <r>
      <rPr>
        <b/>
        <sz val="14"/>
        <color rgb="FF0000FF"/>
        <rFont val="Arial"/>
        <family val="2"/>
      </rPr>
      <t xml:space="preserve">
</t>
    </r>
    <r>
      <rPr>
        <b/>
        <sz val="14"/>
        <color rgb="FF993300"/>
        <rFont val="Arial"/>
        <family val="2"/>
      </rPr>
      <t>Dokumen yang perlu disediakan:</t>
    </r>
    <r>
      <rPr>
        <sz val="14"/>
        <color rgb="FF0000FF"/>
        <rFont val="Arial"/>
        <family val="2"/>
      </rPr>
      <t xml:space="preserve">
1. Minit mesyuarat JPKA yang telah dilaksanakan mengikut takwim.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Nama dan jawatan pengerusi setiap mesyuarat JPKA yang diadakan.</t>
    </r>
  </si>
  <si>
    <r>
      <rPr>
        <b/>
        <sz val="14"/>
        <color rgb="FF993300"/>
        <rFont val="Arial"/>
        <family val="2"/>
      </rPr>
      <t>Rujuk Pekeliling Perbendaharaan Bil. 10 Tahun 2008: Penubuhan, Peranan Dan Tanggungjawab Jawatankuasa Pengurusan Kewangan Dan Akaun Di Agensi Kerajaan Persekutuan.</t>
    </r>
    <r>
      <rPr>
        <b/>
        <sz val="14"/>
        <color rgb="FF0000FF"/>
        <rFont val="Arial"/>
        <family val="2"/>
      </rPr>
      <t xml:space="preserve">
</t>
    </r>
    <r>
      <rPr>
        <sz val="14"/>
        <color rgb="FF0000FF"/>
        <rFont val="Arial"/>
        <family val="2"/>
      </rPr>
      <t xml:space="preserve">Laporan JPKA perlu dikemukakan kepada Perbendaharaan Malaysia seperti berikut:     
Suku Pertama - 15 Mei
Suku Kedua - 15 Ogos
Suku Ketiga - 15 November
Suku Keempat - 1 Mac tahun berikutnya (Pindaan mengikut Surat Pekeliling Perbendaharaan Bil. 8 Tahun 2008)         </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Salinan laporan JPKA yang dikemukakan kepada SUK</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laporan JPKA dihantar berbanding tarikh yang telah ditetapkan.</t>
    </r>
  </si>
  <si>
    <r>
      <rPr>
        <b/>
        <sz val="14"/>
        <color rgb="FF993300"/>
        <rFont val="Arial"/>
        <family val="2"/>
      </rPr>
      <t xml:space="preserve">Rujuk Surat Arahan Perbendaharaan bertarikh 29 Disember 2009: Pindaan Format Pelaporan bagi Pekeliling Perbendaharaan Bil. 10 Tahun 2008 Mengenai Penubuhan, Peranan dan Tanggungjawab Jawatankuasa Pengurusan Kewangan dan Akaun (JPKA) di Agensi Kerajaan Persekutuan. </t>
    </r>
    <r>
      <rPr>
        <b/>
        <sz val="14"/>
        <color rgb="FF0000FF"/>
        <rFont val="Arial"/>
        <family val="2"/>
      </rPr>
      <t xml:space="preserve">
</t>
    </r>
    <r>
      <rPr>
        <sz val="14"/>
        <color rgb="FF0000FF"/>
        <rFont val="Arial"/>
        <family val="2"/>
      </rPr>
      <t xml:space="preserve">Laporan JPKA agensi hendaklah meliputi ketiga-tiga perkara iaitu:
i. Pengurusan Bajet;  
ii. Pengurusan Perakaunan; dan  
iii. Pengurusan Perolehan.
</t>
    </r>
    <r>
      <rPr>
        <b/>
        <sz val="14"/>
        <color rgb="FF993300"/>
        <rFont val="Arial"/>
        <family val="2"/>
      </rPr>
      <t>Dokumen yang perlu disediakan:</t>
    </r>
    <r>
      <rPr>
        <b/>
        <sz val="14"/>
        <color rgb="FF0000FF"/>
        <rFont val="Arial"/>
        <family val="2"/>
      </rPr>
      <t xml:space="preserve">
</t>
    </r>
    <r>
      <rPr>
        <sz val="14"/>
        <color rgb="FF0000FF"/>
        <rFont val="Arial"/>
        <family val="2"/>
      </rPr>
      <t xml:space="preserve">1. Salinan laporan JPKA yang dikemukakan kepada KSU/Perbendaharaan.
</t>
    </r>
    <r>
      <rPr>
        <b/>
        <sz val="14"/>
        <color rgb="FF0000FF"/>
        <rFont val="Arial"/>
        <family val="2"/>
      </rPr>
      <t xml:space="preserve">
</t>
    </r>
    <r>
      <rPr>
        <b/>
        <sz val="14"/>
        <color rgb="FF993300"/>
        <rFont val="Arial"/>
        <family val="2"/>
      </rPr>
      <t>Perkara yang disemak:</t>
    </r>
    <r>
      <rPr>
        <sz val="14"/>
        <color rgb="FF0000FF"/>
        <rFont val="Arial"/>
        <family val="2"/>
      </rPr>
      <t xml:space="preserve">
1. Laporan JPKA yang dihantar meliputi ketiga-tiga perkara iaitu:
  (a) Pengurusan Bajet;  
  (b) Pengurusan Perakaunan; dan  
  (c) Pengurusan Perolehan.</t>
    </r>
  </si>
  <si>
    <r>
      <rPr>
        <b/>
        <sz val="14"/>
        <color rgb="FF993300"/>
        <rFont val="Arial"/>
        <family val="2"/>
      </rPr>
      <t>Rujuk Pekeliling Perbendaharaan Bil. 5 Tahun 2007: Tatacara Pengurusan Aset Alih Kerajaan.</t>
    </r>
    <r>
      <rPr>
        <b/>
        <sz val="14"/>
        <color rgb="FF0000FF"/>
        <rFont val="Arial"/>
        <family val="2"/>
      </rPr>
      <t xml:space="preserve">
</t>
    </r>
    <r>
      <rPr>
        <sz val="14"/>
        <color rgb="FF0000FF"/>
        <rFont val="Arial"/>
        <family val="2"/>
      </rPr>
      <t xml:space="preserve">Pegawai Pengawal Kementerian/Jabatan hendaklah mewujudkan Unit Pengurusan Aset dan menubuhkan Jawatankuasa Pengurusan Aset Kerajaan (JKPAK) di Kementerian/Jabatan masing-masing bagi memastikan pengurusan aset alih Kerajaan dilaksanakan secara teratur, cekap dan berkesan.
</t>
    </r>
    <r>
      <rPr>
        <b/>
        <sz val="14"/>
        <color rgb="FF993300"/>
        <rFont val="Arial"/>
        <family val="2"/>
      </rPr>
      <t>Dokumen yang perlu disediakan:</t>
    </r>
    <r>
      <rPr>
        <b/>
        <sz val="14"/>
        <color rgb="FF0000FF"/>
        <rFont val="Arial"/>
        <family val="2"/>
      </rPr>
      <t xml:space="preserve">
</t>
    </r>
    <r>
      <rPr>
        <sz val="14"/>
        <color rgb="FF0000FF"/>
        <rFont val="Arial"/>
        <family val="2"/>
      </rPr>
      <t xml:space="preserve">1. Dokumen penubuhan Unit Pengurusan Aset;
2. Surat pelantikan Pegawai Aset;
3. Dokumen penubuhan JKPAK;
4. Carta organisasi agensi.
</t>
    </r>
    <r>
      <rPr>
        <b/>
        <sz val="14"/>
        <color rgb="FF993300"/>
        <rFont val="Arial"/>
        <family val="2"/>
      </rPr>
      <t>Perkara yang disemak:</t>
    </r>
    <r>
      <rPr>
        <b/>
        <sz val="14"/>
        <color rgb="FF0000FF"/>
        <rFont val="Arial"/>
        <family val="2"/>
      </rPr>
      <t xml:space="preserve">
</t>
    </r>
    <r>
      <rPr>
        <sz val="14"/>
        <color rgb="FF0000FF"/>
        <rFont val="Arial"/>
        <family val="2"/>
      </rPr>
      <t>1. Tarikh penubuhan Unit Pengurusan Aset; 
2. Tarikh penubuhan JKPAK; dan
3. Kedudukan Unit Pengurusan Aset dalam carta organisasi agensi.</t>
    </r>
  </si>
  <si>
    <r>
      <rPr>
        <b/>
        <sz val="14"/>
        <color rgb="FF993300"/>
        <rFont val="Arial"/>
        <family val="2"/>
      </rPr>
      <t xml:space="preserve">Rujuk Pekeliling Perbendaharaan Bil. 5 Tahun 2007: Tatacara Pengurusan Aset Alih Kerajaan.  </t>
    </r>
    <r>
      <rPr>
        <sz val="14"/>
        <color rgb="FF993300"/>
        <rFont val="Arial"/>
        <family val="2"/>
      </rPr>
      <t xml:space="preserve">        </t>
    </r>
    <r>
      <rPr>
        <sz val="14"/>
        <color rgb="FF0000FF"/>
        <rFont val="Arial"/>
        <family val="2"/>
      </rPr>
      <t xml:space="preserve">                                    
Pegawai Pengawal Kementerian/Jabatan perlu melantik:
    i. Pegawai Aset di peringkat Kementerian/Jabatan/Pusat Tanggungjawab (PTJ);
   ii. Pegawai-pegawai menjalankan pemeriksaan ke atas aset;
   iii. Lembaga Pemeriksa bagi melaksanakan pelupusan aset; dan
   iv. Jawatankuasa Penyiasat bagi menyiasat kes kehilangan aset.
</t>
    </r>
    <r>
      <rPr>
        <b/>
        <sz val="14"/>
        <color rgb="FF993300"/>
        <rFont val="Arial"/>
        <family val="2"/>
      </rPr>
      <t>Dokumen yang perlu disediakan</t>
    </r>
    <r>
      <rPr>
        <sz val="14"/>
        <color rgb="FF0000FF"/>
        <rFont val="Arial"/>
        <family val="2"/>
      </rPr>
      <t xml:space="preserve">
i. Surat pelantikan Pegawai Aset;
ii. Surat pelantikan pegawai-pegawai menjalankan pemeriksaan ke atas aset;
iii. Dokumen penubuhan Lembaga Pemeriksa bagi melaksanakan pelupusan aset; dan
iv. Dokumen penubuhan Jawatankuasa Penyiasat bagi menyiasat kes kehilangan aset (jika ada).
</t>
    </r>
    <r>
      <rPr>
        <b/>
        <sz val="14"/>
        <color rgb="FF993300"/>
        <rFont val="Arial"/>
        <family val="2"/>
      </rPr>
      <t>Perkara yang disemak</t>
    </r>
    <r>
      <rPr>
        <sz val="14"/>
        <color rgb="FF0000FF"/>
        <rFont val="Arial"/>
        <family val="2"/>
      </rPr>
      <t xml:space="preserve">
i. Tarikh surat/dokumen dikeluarkan;dan
ii. Nama-nama pegawai yang dilantik.</t>
    </r>
  </si>
  <si>
    <r>
      <t xml:space="preserve">Adakah Laporan Tahunan Pengurusan Aset Kerajaan yang dikemukakan kepada </t>
    </r>
    <r>
      <rPr>
        <sz val="14"/>
        <color rgb="FF0000FF"/>
        <rFont val="Arial"/>
        <family val="2"/>
      </rPr>
      <t xml:space="preserve">Pejabat Kewangan Negeri </t>
    </r>
    <r>
      <rPr>
        <sz val="14"/>
        <color rgb="FF0000FF"/>
        <rFont val="Arial"/>
        <family val="2"/>
      </rPr>
      <t xml:space="preserve">meliputi perkara-perkara yang ditetapkan?            
</t>
    </r>
  </si>
  <si>
    <r>
      <rPr>
        <b/>
        <sz val="14"/>
        <color rgb="FF993300"/>
        <rFont val="Arial"/>
        <family val="2"/>
      </rPr>
      <t>Rujuk Surat Arahan Perbendaharaan bertarikh 12 Mac 2010: Laporan Tahunan Pengurusan Aset Kerajaan Tahun 2009.</t>
    </r>
    <r>
      <rPr>
        <b/>
        <sz val="14"/>
        <color rgb="FF0000FF"/>
        <rFont val="Arial"/>
        <family val="2"/>
      </rPr>
      <t xml:space="preserve">
</t>
    </r>
    <r>
      <rPr>
        <sz val="14"/>
        <color rgb="FF0000FF"/>
        <rFont val="Arial"/>
        <family val="2"/>
      </rPr>
      <t xml:space="preserve">Laporan Tahunan Pengurusan Aset Kerajaan hendaklah meliputi ketiga-tiga perkara iaitu:
i. Ringkasan Laporan Tahunan Pengurusan Aset Alih, Aset Hidup dan Stok;
ii. Laporan Eksekutif; dan
iii. Kompilasi Laporan Tahunan Keseluruhan Pengurusan Stor.
</t>
    </r>
    <r>
      <rPr>
        <b/>
        <sz val="14"/>
        <color rgb="FF0000FF"/>
        <rFont val="Arial"/>
        <family val="2"/>
      </rPr>
      <t xml:space="preserve">
</t>
    </r>
    <r>
      <rPr>
        <sz val="14"/>
        <color rgb="FF0000FF"/>
        <rFont val="Arial"/>
        <family val="2"/>
      </rPr>
      <t xml:space="preserve">Laporan Tahunan Pengurusan Aset Kerajaan perlu dikemukakan kepada </t>
    </r>
    <r>
      <rPr>
        <sz val="14"/>
        <color rgb="FF0000FF"/>
        <rFont val="Arial"/>
        <family val="2"/>
      </rPr>
      <t xml:space="preserve">Pejabat Kewangan Negeri </t>
    </r>
    <r>
      <rPr>
        <sz val="14"/>
        <color rgb="FF0000FF"/>
        <rFont val="Arial"/>
        <family val="2"/>
      </rPr>
      <t xml:space="preserve">sebelum 15 April tahun berikutnya. 
</t>
    </r>
    <r>
      <rPr>
        <b/>
        <sz val="14"/>
        <color rgb="FF993300"/>
        <rFont val="Arial"/>
        <family val="2"/>
      </rPr>
      <t>Dokumen yang perlu disediakan:</t>
    </r>
    <r>
      <rPr>
        <b/>
        <sz val="14"/>
        <color rgb="FF0000FF"/>
        <rFont val="Arial"/>
        <family val="2"/>
      </rPr>
      <t xml:space="preserve">
</t>
    </r>
    <r>
      <rPr>
        <sz val="14"/>
        <color rgb="FF0000FF"/>
        <rFont val="Arial"/>
        <family val="2"/>
      </rPr>
      <t xml:space="preserve">1. Ringkasan Laporan Tahunan Pengurusan Aset Alih, Aset Hidup dan Stok;
2. Laporan Eksekutif; dan
3. Kompilasi Laporan Tahunan Keseluruhan Pengurusan Stor.
</t>
    </r>
    <r>
      <rPr>
        <b/>
        <sz val="14"/>
        <color rgb="FF993300"/>
        <rFont val="Arial"/>
        <family val="2"/>
      </rPr>
      <t>Perkara yang disemak:</t>
    </r>
    <r>
      <rPr>
        <b/>
        <sz val="14"/>
        <color rgb="FF0000FF"/>
        <rFont val="Arial"/>
        <family val="2"/>
      </rPr>
      <t xml:space="preserve">
</t>
    </r>
    <r>
      <rPr>
        <sz val="14"/>
        <color rgb="FF0000FF"/>
        <rFont val="Arial"/>
        <family val="2"/>
      </rPr>
      <t>1. Tarikh dokumen dihantar ke</t>
    </r>
    <r>
      <rPr>
        <sz val="14"/>
        <color rgb="FFFF0000"/>
        <rFont val="Arial"/>
        <family val="2"/>
      </rPr>
      <t xml:space="preserve"> </t>
    </r>
    <r>
      <rPr>
        <sz val="14"/>
        <color rgb="FF0000FF"/>
        <rFont val="Arial"/>
        <family val="2"/>
      </rPr>
      <t>Pejabat Kewangan Negeri</t>
    </r>
    <r>
      <rPr>
        <sz val="14"/>
        <color rgb="FF0000FF"/>
        <rFont val="Arial"/>
        <family val="2"/>
      </rPr>
      <t xml:space="preserve">
2. Laporan mengenai 3 perkara yang ditetapkan</t>
    </r>
  </si>
  <si>
    <r>
      <t>Adakah JKPAK dipengerusikan oleh</t>
    </r>
    <r>
      <rPr>
        <sz val="14"/>
        <color rgb="FF990000"/>
        <rFont val="Arial"/>
        <family val="2"/>
      </rPr>
      <t xml:space="preserve"> </t>
    </r>
    <r>
      <rPr>
        <sz val="14"/>
        <color rgb="FF0000FF"/>
        <rFont val="Arial"/>
        <family val="2"/>
      </rPr>
      <t xml:space="preserve"> Ketua Jabatan?</t>
    </r>
  </si>
  <si>
    <r>
      <rPr>
        <b/>
        <sz val="14"/>
        <color rgb="FF993300"/>
        <rFont val="Arial"/>
        <family val="2"/>
      </rPr>
      <t>Rujuk Pekeliling Perbendaharaan Bil. 5 Tahun 2007: Tatacara Pengurusan Aset Alih Kerajaan.</t>
    </r>
    <r>
      <rPr>
        <sz val="14"/>
        <color rgb="FF993300"/>
        <rFont val="Arial"/>
        <family val="2"/>
      </rPr>
      <t xml:space="preserve"> </t>
    </r>
    <r>
      <rPr>
        <sz val="14"/>
        <color rgb="FF0000FF"/>
        <rFont val="Arial"/>
        <family val="2"/>
      </rPr>
      <t xml:space="preserve">
Pekelliling menetapkan bahawa JKPAK hendaklah dipengerusikan sekurang-kurangnya oleh Timbalan Ketua Setiausaha Kementerian/Timbalan Ketua Pengarah/Pengarah (Jabatan Persekutuan di Negeri).
Seperti mana yang diterima pakai oleh PBN yang berkenaan.
</t>
    </r>
    <r>
      <rPr>
        <b/>
        <sz val="14"/>
        <color rgb="FF0000FF"/>
        <rFont val="Arial"/>
        <family val="2"/>
      </rPr>
      <t xml:space="preserve">
</t>
    </r>
    <r>
      <rPr>
        <b/>
        <sz val="14"/>
        <color rgb="FF993300"/>
        <rFont val="Arial"/>
        <family val="2"/>
      </rPr>
      <t>Dokumen yang perlu disediakan:</t>
    </r>
    <r>
      <rPr>
        <sz val="14"/>
        <color rgb="FF0000FF"/>
        <rFont val="Arial"/>
        <family val="2"/>
      </rPr>
      <t xml:space="preserve">
1. Minit mesyuarat JKPAK.
</t>
    </r>
    <r>
      <rPr>
        <b/>
        <sz val="14"/>
        <color rgb="FF0000FF"/>
        <rFont val="Arial"/>
        <family val="2"/>
      </rPr>
      <t xml:space="preserve">
</t>
    </r>
    <r>
      <rPr>
        <b/>
        <sz val="14"/>
        <color rgb="FF993300"/>
        <rFont val="Arial"/>
        <family val="2"/>
      </rPr>
      <t>Perkara yang disemak:</t>
    </r>
    <r>
      <rPr>
        <sz val="14"/>
        <color rgb="FF0000FF"/>
        <rFont val="Arial"/>
        <family val="2"/>
      </rPr>
      <t xml:space="preserve">
1. Nama dan jawatan pengerusi JKPAK.</t>
    </r>
  </si>
  <si>
    <r>
      <rPr>
        <b/>
        <sz val="14"/>
        <color rgb="FF993300"/>
        <rFont val="Arial"/>
        <family val="2"/>
      </rPr>
      <t>Agensi perlu mengemukakan Laporan Teguran Audit daripada Jabatan Audit Negara dan Audit oleh SUK serta Akauntan Negeri (jika berkenaan)
Dokumen yang perlu disediakan:</t>
    </r>
    <r>
      <rPr>
        <sz val="14"/>
        <color rgb="FF0000FF"/>
        <rFont val="Arial"/>
        <family val="2"/>
      </rPr>
      <t xml:space="preserve">
1. Salinan laporan teguran audit; dan
2. Salinan laporan maklum balas terhadap teguran audit.
</t>
    </r>
    <r>
      <rPr>
        <b/>
        <sz val="14"/>
        <color rgb="FF993300"/>
        <rFont val="Arial"/>
        <family val="2"/>
      </rPr>
      <t>Perkara yang disemak:</t>
    </r>
    <r>
      <rPr>
        <sz val="14"/>
        <color rgb="FF0000FF"/>
        <rFont val="Arial"/>
        <family val="2"/>
      </rPr>
      <t xml:space="preserve">
1. Tarikh maklum balas berbanding tarikh surat teguran audit.
</t>
    </r>
  </si>
  <si>
    <r>
      <rPr>
        <b/>
        <sz val="14"/>
        <color rgb="FF993300"/>
        <rFont val="Arial"/>
        <family val="2"/>
      </rPr>
      <t>Dokumen yang perlu disediakan:</t>
    </r>
    <r>
      <rPr>
        <b/>
        <sz val="14"/>
        <color rgb="FF0000FF"/>
        <rFont val="Arial"/>
        <family val="2"/>
      </rPr>
      <t xml:space="preserve">
</t>
    </r>
    <r>
      <rPr>
        <sz val="14"/>
        <color rgb="FF0000FF"/>
        <rFont val="Arial"/>
        <family val="2"/>
      </rPr>
      <t>1. Senarai teguran audit; dan
2. Senarai teguran audit yang diselesaikan.</t>
    </r>
    <r>
      <rPr>
        <b/>
        <sz val="14"/>
        <color rgb="FF0000FF"/>
        <rFont val="Arial"/>
        <family val="2"/>
      </rPr>
      <t xml:space="preserve">
</t>
    </r>
    <r>
      <rPr>
        <b/>
        <sz val="14"/>
        <color rgb="FF993300"/>
        <rFont val="Arial"/>
        <family val="2"/>
      </rPr>
      <t xml:space="preserve">
Perkara yang disemak:</t>
    </r>
    <r>
      <rPr>
        <sz val="14"/>
        <color rgb="FF0000FF"/>
        <rFont val="Arial"/>
        <family val="2"/>
      </rPr>
      <t xml:space="preserve">
1. Bilangan teguran audit yang diselesaikan berbanding jumlah teguran.</t>
    </r>
  </si>
  <si>
    <r>
      <rPr>
        <b/>
        <sz val="14"/>
        <color rgb="FF993300"/>
        <rFont val="Arial"/>
        <family val="2"/>
      </rPr>
      <t>Rujuk Arahan Perbendaharaan (AP) 309.</t>
    </r>
    <r>
      <rPr>
        <b/>
        <sz val="14"/>
        <color rgb="FF0000FF"/>
        <rFont val="Arial"/>
        <family val="2"/>
      </rPr>
      <t xml:space="preserve">
</t>
    </r>
    <r>
      <rPr>
        <sz val="14"/>
        <color rgb="FF0000FF"/>
        <rFont val="Arial"/>
        <family val="2"/>
      </rPr>
      <t xml:space="preserve">Ketua Jabatan hendaklah mengadakan pemeriksaan mengejut secara berkala dan tidak kurang dari sekali dalam tempoh enam bulan ke atas tiap-tiap peti besi, bilik kebal, peti wang tunai, laci atau bekas-bekas lain untuk menyimpan wang dalam jagaan seseorang pegawai dalam jabatannya yang diamanahkan dengan penyimpanan Wang Awam, setem atau barang-barang lain yang berharga.
</t>
    </r>
    <r>
      <rPr>
        <b/>
        <sz val="14"/>
        <color rgb="FF993300"/>
        <rFont val="Arial"/>
        <family val="2"/>
      </rPr>
      <t>Dokumen yang perlu disediakan:</t>
    </r>
    <r>
      <rPr>
        <b/>
        <sz val="14"/>
        <color rgb="FF0000FF"/>
        <rFont val="Arial"/>
        <family val="2"/>
      </rPr>
      <t xml:space="preserve">
</t>
    </r>
    <r>
      <rPr>
        <sz val="14"/>
        <color rgb="FF0000FF"/>
        <rFont val="Arial"/>
        <family val="2"/>
      </rPr>
      <t xml:space="preserve">1. Buku Daftar Pemeriksaan Mengejut.
</t>
    </r>
    <r>
      <rPr>
        <b/>
        <sz val="14"/>
        <color rgb="FF993300"/>
        <rFont val="Arial"/>
        <family val="2"/>
      </rPr>
      <t>Perkara yang disemak:</t>
    </r>
    <r>
      <rPr>
        <b/>
        <sz val="14"/>
        <color rgb="FF0000FF"/>
        <rFont val="Arial"/>
        <family val="2"/>
      </rPr>
      <t xml:space="preserve">
</t>
    </r>
    <r>
      <rPr>
        <sz val="14"/>
        <color rgb="FF0000FF"/>
        <rFont val="Arial"/>
        <family val="2"/>
      </rPr>
      <t>1. Tarikh-tarikh pemeriksaan; dan
2. Catatan pemeriksa terhadap penemuan pemeriksaan.</t>
    </r>
  </si>
  <si>
    <r>
      <rPr>
        <b/>
        <sz val="14"/>
        <color rgb="FF913C0D"/>
        <rFont val="Arial"/>
        <family val="2"/>
      </rPr>
      <t xml:space="preserve">Maklumat mengenai peruntukan dirujuk melalui Objek Am (OA) 20000 dan Objek Sebagai (OS) 35000. Perolehan merangkumi perkhidmatan ataupun barangan untuk kegunaan rasmi. </t>
    </r>
    <r>
      <rPr>
        <sz val="14"/>
        <color rgb="FF0000FF"/>
        <rFont val="Arial"/>
        <family val="2"/>
      </rPr>
      <t xml:space="preserve">
</t>
    </r>
    <r>
      <rPr>
        <sz val="14"/>
        <color rgb="FF993300"/>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Maklumat bagi perolehan di bawah OA 20000 dan OS 35000; dan
2.Maklumat bagi perolehan di bawah Vot Pembangunan (jika ada). 
</t>
    </r>
    <r>
      <rPr>
        <b/>
        <sz val="14"/>
        <color rgb="FF993300"/>
        <rFont val="Arial"/>
        <family val="2"/>
      </rPr>
      <t>Perkara yang disemak:</t>
    </r>
    <r>
      <rPr>
        <b/>
        <sz val="14"/>
        <color rgb="FF0000FF"/>
        <rFont val="Arial"/>
        <family val="2"/>
      </rPr>
      <t xml:space="preserve">
</t>
    </r>
    <r>
      <rPr>
        <sz val="14"/>
        <color rgb="FF0000FF"/>
        <rFont val="Arial"/>
        <family val="2"/>
      </rPr>
      <t>1. Perbelanjaan perolehan di bawah OA 20000;
2. Perbelanjaan perolehan di bawah OS 35000; dan
3. Perbelanjaan di bawah Vot Pembangunan.</t>
    </r>
  </si>
  <si>
    <r>
      <rPr>
        <b/>
        <sz val="14"/>
        <color rgb="FF993300"/>
        <rFont val="Arial"/>
        <family val="2"/>
      </rPr>
      <t>Rujuk Surat Pekeliling Perbendaharaan Bil. 5 Tahun 2007: Tatacara Pengurusan Perolehan Kerajaan Secara Tender.</t>
    </r>
    <r>
      <rPr>
        <b/>
        <sz val="14"/>
        <color rgb="FF0000FF"/>
        <rFont val="Arial"/>
        <family val="2"/>
      </rPr>
      <t xml:space="preserve">
</t>
    </r>
    <r>
      <rPr>
        <sz val="14"/>
        <color rgb="FF0000FF"/>
        <rFont val="Arial"/>
        <family val="2"/>
      </rPr>
      <t xml:space="preserve">Setiap set dokumen tender hendaklah sempurna serta mengandungi antara lain, prestasi/rekod pengalaman petender dalam bidang berkaitan yang dibekalkan/dilaksanakan kepada agensi.
</t>
    </r>
    <r>
      <rPr>
        <b/>
        <sz val="14"/>
        <color rgb="FF993300"/>
        <rFont val="Arial"/>
        <family val="2"/>
      </rPr>
      <t>Rujuk Surat Pekeliling Perbendaharaan Bil. 5 Tahun 2009: Perubahan Had Nilai dan Tatacara Pengurusan Perolehan Secara Sebut Harga</t>
    </r>
    <r>
      <rPr>
        <b/>
        <sz val="14"/>
        <color rgb="FF0000FF"/>
        <rFont val="Arial"/>
        <family val="2"/>
      </rPr>
      <t xml:space="preserve">
</t>
    </r>
    <r>
      <rPr>
        <sz val="14"/>
        <color rgb="FF0000FF"/>
        <rFont val="Arial"/>
        <family val="2"/>
      </rPr>
      <t xml:space="preserve">Asas-asas penilaian sebut harga termasuklah perkara-perkara seperti keupayaan/kemampuan penyebut harga seperti pengalaman kerja yang lepas, prestasi kerja/kontrak semasa, projek yang sedang dilaksanakan/dalam tangan.
</t>
    </r>
    <r>
      <rPr>
        <b/>
        <sz val="14"/>
        <color rgb="FF993300"/>
        <rFont val="Arial"/>
        <family val="2"/>
      </rPr>
      <t>Dokumen yang perlu disediakan:</t>
    </r>
    <r>
      <rPr>
        <b/>
        <sz val="14"/>
        <color rgb="FF0000FF"/>
        <rFont val="Arial"/>
        <family val="2"/>
      </rPr>
      <t xml:space="preserve">
</t>
    </r>
    <r>
      <rPr>
        <sz val="14"/>
        <color rgb="FF0000FF"/>
        <rFont val="Arial"/>
        <family val="2"/>
      </rPr>
      <t xml:space="preserve">1. Kajian analisis prestasi pembekal yang telah dibuat.
</t>
    </r>
    <r>
      <rPr>
        <b/>
        <sz val="14"/>
        <color rgb="FF993300"/>
        <rFont val="Arial"/>
        <family val="2"/>
      </rPr>
      <t>Perkara yang disemak:</t>
    </r>
    <r>
      <rPr>
        <b/>
        <sz val="14"/>
        <color rgb="FF0000FF"/>
        <rFont val="Arial"/>
        <family val="2"/>
      </rPr>
      <t xml:space="preserve">
</t>
    </r>
    <r>
      <rPr>
        <sz val="14"/>
        <color rgb="FF0000FF"/>
        <rFont val="Arial"/>
        <family val="2"/>
      </rPr>
      <t>1. Tahap liputan kajian analisis prestasi pembekal yang dijalankan.</t>
    </r>
  </si>
  <si>
    <r>
      <rPr>
        <b/>
        <sz val="14"/>
        <color rgb="FF993300"/>
        <rFont val="Arial"/>
        <family val="2"/>
      </rPr>
      <t>Rujuk Arahan Perbendaharaan (AP) 169.1</t>
    </r>
    <r>
      <rPr>
        <b/>
        <sz val="14"/>
        <color rgb="FF0000FF"/>
        <rFont val="Arial"/>
        <family val="2"/>
      </rPr>
      <t xml:space="preserve">
</t>
    </r>
    <r>
      <rPr>
        <sz val="14"/>
        <color rgb="FF0000FF"/>
        <rFont val="Arial"/>
        <family val="2"/>
      </rPr>
      <t xml:space="preserve">Adalah menjadi kewajipan setiap pegawai yang menguruskan perolehan membuat kajian pasaran yang berpatutan supaya perolehan itu adalah yang paling sesuai dan menguntungkan. Kajian hendaklah mengambil kira aspek kualiti, harga, kegunaan, kos penyenggaraan dan faktor-faktor lain yang berkaitan.
</t>
    </r>
    <r>
      <rPr>
        <b/>
        <sz val="14"/>
        <color rgb="FF993300"/>
        <rFont val="Arial"/>
        <family val="2"/>
      </rPr>
      <t>Rujuk Surat Pekeliling Perbendaharaan Bil. 12 Tahun 2007: Had Nilai Dan Syarat-Syarat Pembelian Terus Bagi Bekalan Dan Perkhidmatan.</t>
    </r>
    <r>
      <rPr>
        <b/>
        <sz val="14"/>
        <color rgb="FF0000FF"/>
        <rFont val="Arial"/>
        <family val="2"/>
      </rPr>
      <t xml:space="preserve">
</t>
    </r>
    <r>
      <rPr>
        <sz val="14"/>
        <color rgb="FF0000FF"/>
        <rFont val="Arial"/>
        <family val="2"/>
      </rPr>
      <t xml:space="preserve">Agensi hendaklah membuat kajian pasaran supaya harga bekalan atau perkhidmatan yang hendak diperolehi adalah berpatutan dan menguntungkan Kerajaan di samping memastikan perolehan tidak tertumpu kepada pembekal tertentu selaras dengan prinsip-prinsip perolehan.
</t>
    </r>
    <r>
      <rPr>
        <b/>
        <sz val="14"/>
        <color rgb="FF993300"/>
        <rFont val="Arial"/>
        <family val="2"/>
      </rPr>
      <t>Dokumen yang perlu disediakan:</t>
    </r>
    <r>
      <rPr>
        <b/>
        <sz val="14"/>
        <color rgb="FF0000FF"/>
        <rFont val="Arial"/>
        <family val="2"/>
      </rPr>
      <t xml:space="preserve">
</t>
    </r>
    <r>
      <rPr>
        <sz val="14"/>
        <color rgb="FF0000FF"/>
        <rFont val="Arial"/>
        <family val="2"/>
      </rPr>
      <t xml:space="preserve">1. Kajian pasaran yang telah dibuat.
</t>
    </r>
    <r>
      <rPr>
        <b/>
        <sz val="14"/>
        <color rgb="FF993300"/>
        <rFont val="Arial"/>
        <family val="2"/>
      </rPr>
      <t>Perkara yang disemak:</t>
    </r>
    <r>
      <rPr>
        <b/>
        <sz val="14"/>
        <color rgb="FF0000FF"/>
        <rFont val="Arial"/>
        <family val="2"/>
      </rPr>
      <t xml:space="preserve">
</t>
    </r>
    <r>
      <rPr>
        <sz val="14"/>
        <color rgb="FF0000FF"/>
        <rFont val="Arial"/>
        <family val="2"/>
      </rPr>
      <t>1. Tahap liputan kajian pasaran yang dijalankan (dalam peratus).</t>
    </r>
  </si>
  <si>
    <r>
      <rPr>
        <b/>
        <sz val="14"/>
        <color rgb="FF993300"/>
        <rFont val="Arial"/>
        <family val="2"/>
      </rPr>
      <t xml:space="preserve">Rujuk Pekeliling Perbendaharaan Bil. 5 Tahun 2007: Tatacara Pengurusan Aset Alih Kerajaan. </t>
    </r>
    <r>
      <rPr>
        <b/>
        <sz val="14"/>
        <color rgb="FF0000FF"/>
        <rFont val="Arial"/>
        <family val="2"/>
      </rPr>
      <t xml:space="preserve">
</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i. KEW.PA-2 (Daftar Harta Modal); dan 
ii. KEW.PA- 3 (Daftar Inventori). 
</t>
    </r>
    <r>
      <rPr>
        <b/>
        <sz val="14"/>
        <color rgb="FF993300"/>
        <rFont val="Arial"/>
        <family val="2"/>
      </rPr>
      <t>Perkara yang disemak</t>
    </r>
    <r>
      <rPr>
        <b/>
        <sz val="14"/>
        <color rgb="FF0000FF"/>
        <rFont val="Arial"/>
        <family val="2"/>
      </rPr>
      <t xml:space="preserve">
</t>
    </r>
    <r>
      <rPr>
        <sz val="14"/>
        <color rgb="FF0000FF"/>
        <rFont val="Arial"/>
        <family val="2"/>
      </rPr>
      <t xml:space="preserve">i. Tarikh daftar harta modal;
ii. Tempoh jaminan yang ditetapkan; dan
iii. Tarikh Pemeriksaan.
</t>
    </r>
    <r>
      <rPr>
        <sz val="14"/>
        <color rgb="FF993300"/>
        <rFont val="Arial"/>
        <family val="2"/>
      </rPr>
      <t xml:space="preserve">
*</t>
    </r>
    <r>
      <rPr>
        <i/>
        <sz val="14"/>
        <color rgb="FF993300"/>
        <rFont val="Arial"/>
        <family val="2"/>
      </rPr>
      <t>pemeriksaan akan dibuat secara rawak</t>
    </r>
  </si>
  <si>
    <r>
      <rPr>
        <b/>
        <sz val="14"/>
        <color rgb="FF993300"/>
        <rFont val="Arial"/>
        <family val="2"/>
      </rPr>
      <t>Rujuk Surat Pekeliling Perbendaharaan Bil. 5 Tahun 2003 : Pelaksanaan Perolehan Kerajaan Melalui Sistem ePerolehan.</t>
    </r>
    <r>
      <rPr>
        <sz val="14"/>
        <color rgb="FF993300"/>
        <rFont val="Arial"/>
        <family val="2"/>
      </rPr>
      <t xml:space="preserve">
</t>
    </r>
    <r>
      <rPr>
        <sz val="14"/>
        <color rgb="FF0000FF"/>
        <rFont val="Arial"/>
        <family val="2"/>
      </rPr>
      <t xml:space="preserve">
</t>
    </r>
    <r>
      <rPr>
        <b/>
        <sz val="14"/>
        <color rgb="FF993300"/>
        <rFont val="Arial"/>
        <family val="2"/>
      </rPr>
      <t xml:space="preserve">Dokumen yang perlu disediakan:
</t>
    </r>
    <r>
      <rPr>
        <sz val="14"/>
        <color rgb="FF0000FF"/>
        <rFont val="Arial"/>
        <family val="2"/>
      </rPr>
      <t>1.</t>
    </r>
    <r>
      <rPr>
        <sz val="14"/>
        <color rgb="FF0000FF"/>
        <rFont val="Arial"/>
        <family val="2"/>
      </rPr>
      <t xml:space="preserve"> Salinan laporan daripada Syarikat Commerce.com.
</t>
    </r>
    <r>
      <rPr>
        <b/>
        <sz val="14"/>
        <color rgb="FF993300"/>
        <rFont val="Arial"/>
        <family val="2"/>
      </rPr>
      <t>Perkara yang disemak:</t>
    </r>
    <r>
      <rPr>
        <b/>
        <sz val="14"/>
        <color rgb="FF0000FF"/>
        <rFont val="Arial"/>
        <family val="2"/>
      </rPr>
      <t xml:space="preserve">
</t>
    </r>
    <r>
      <rPr>
        <sz val="14"/>
        <color rgb="FF0000FF"/>
        <rFont val="Arial"/>
        <family val="2"/>
      </rPr>
      <t xml:space="preserve">1. Bilangan PTJ yang </t>
    </r>
    <r>
      <rPr>
        <i/>
        <sz val="14"/>
        <color rgb="FF0000FF"/>
        <rFont val="Arial"/>
        <family val="2"/>
      </rPr>
      <t>enabled</t>
    </r>
    <r>
      <rPr>
        <sz val="14"/>
        <color rgb="FF0000FF"/>
        <rFont val="Arial"/>
        <family val="2"/>
      </rPr>
      <t xml:space="preserve"> berbanding PTJ yang aktif.</t>
    </r>
  </si>
  <si>
    <r>
      <rPr>
        <b/>
        <sz val="14"/>
        <color rgb="FF993300"/>
        <rFont val="Arial"/>
        <family val="2"/>
      </rPr>
      <t>Dokumen yang perlu disediakan:</t>
    </r>
    <r>
      <rPr>
        <b/>
        <sz val="14"/>
        <color rgb="FF0000FF"/>
        <rFont val="Arial"/>
        <family val="2"/>
      </rPr>
      <t xml:space="preserve">
</t>
    </r>
    <r>
      <rPr>
        <sz val="14"/>
        <color rgb="FF0000FF"/>
        <rFont val="Arial"/>
        <family val="2"/>
      </rPr>
      <t>1. Laporan Perbelanjaan Bajet Mengurus.</t>
    </r>
    <r>
      <rPr>
        <b/>
        <sz val="14"/>
        <color rgb="FF0000FF"/>
        <rFont val="Arial"/>
        <family val="2"/>
      </rPr>
      <t xml:space="preserve">
</t>
    </r>
    <r>
      <rPr>
        <b/>
        <sz val="14"/>
        <color rgb="FF993300"/>
        <rFont val="Arial"/>
        <family val="2"/>
      </rPr>
      <t xml:space="preserve">
Perkara yang disemak:</t>
    </r>
    <r>
      <rPr>
        <sz val="14"/>
        <color rgb="FF0000FF"/>
        <rFont val="Arial"/>
        <family val="2"/>
      </rPr>
      <t xml:space="preserve">
1. Prestasi perbelanjaan  (termasuk tanggungan) Bajet Mengurus berdasarkan tahun sebelum tarikh penilaian.</t>
    </r>
  </si>
  <si>
    <r>
      <rPr>
        <b/>
        <sz val="14"/>
        <color rgb="FF993300"/>
        <rFont val="Arial"/>
        <family val="2"/>
      </rPr>
      <t xml:space="preserve">Rujuk Pekeliling Perbendaharaan Bil. 7  Tahun 2008: Garis Panduan Bagi Perbelanjaan Secara Berhemat, Pekeliling Perbendaharaan Bil. 9 Tahun 2008: Langkah Untuk Mengurangkan Perbelanjaan Awam, Surat Arahan Perbendaharaan Bertarikh 15 Julai 2009: Pengurusan Kewangan Secara Berhemah dan Surat Arahan Perbendaharaan Bertarikh 17 Disember 2009: Pelaksanaan Amalan Perbelanjaan Secara Berhemat.
</t>
    </r>
    <r>
      <rPr>
        <b/>
        <sz val="14"/>
        <color rgb="FF0000FF"/>
        <rFont val="Arial"/>
        <family val="2"/>
      </rPr>
      <t xml:space="preserve">
</t>
    </r>
    <r>
      <rPr>
        <sz val="14"/>
        <color rgb="FF0000FF"/>
        <rFont val="Arial"/>
        <family val="2"/>
      </rPr>
      <t>Di antara perkara-perkara yang dikenal pasti di dalam pekeliling adalah:
i. Langkah-langkah penjimatan terhadap Kawalan Perbelanjaan, Elaun Lebih Masa (kecuali dengan
   arahan bertulis sebelum kerja lebih masa dijalankan), Penjimatan Penggunaan Utiliti (Air, elektrik,
   alat perhubungan),  Penganjuran Persidangan/Mesyuarat/Kursus (menggunakan premis sesuai
   dengan matlamat program, kos perbelanjaan pada tahap sederhana); dan
ii. Pembekuan pewujudan jawatan baru kecuali jawatan kritikal, penstrukturan semula kecuali tanpa 
    mewujudkan pewujudan jawatan baru, pengurangan elaun keraian bagi Ahli Pentadbiran dan 
    lain-lain.</t>
    </r>
    <r>
      <rPr>
        <b/>
        <sz val="14"/>
        <color rgb="FF0000FF"/>
        <rFont val="Arial"/>
        <family val="2"/>
      </rPr>
      <t xml:space="preserve">
</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Laporan langkah-langkah amalan belanja berhemat yang dilaksanakan.
</t>
    </r>
    <r>
      <rPr>
        <b/>
        <sz val="14"/>
        <color rgb="FF993300"/>
        <rFont val="Arial"/>
        <family val="2"/>
      </rPr>
      <t>Perkara yang disemak:</t>
    </r>
    <r>
      <rPr>
        <b/>
        <sz val="14"/>
        <color rgb="FF0000FF"/>
        <rFont val="Arial"/>
        <family val="2"/>
      </rPr>
      <t xml:space="preserve">
</t>
    </r>
    <r>
      <rPr>
        <sz val="14"/>
        <color rgb="FF0000FF"/>
        <rFont val="Arial"/>
        <family val="2"/>
      </rPr>
      <t>1. Langkah-langkah amalan belanja berhemat yang dilaksanakan.</t>
    </r>
  </si>
  <si>
    <r>
      <rPr>
        <b/>
        <sz val="14"/>
        <color rgb="FF993300"/>
        <rFont val="Arial"/>
        <family val="2"/>
      </rPr>
      <t xml:space="preserve">Rujuk kepada  Pekeliling Perkhidmatan Bil. 4 Tahun 2002: Pelaksanaan Sistem Saraan Malaysia Bagi Anggota Perkhidmatan Awam Persekutuan </t>
    </r>
    <r>
      <rPr>
        <b/>
        <sz val="14"/>
        <color rgb="FF913C0D"/>
        <rFont val="Arial"/>
        <family val="2"/>
      </rPr>
      <t>(hanya merujuk kepada aspek sumber manusia yang dibincangkan)</t>
    </r>
    <r>
      <rPr>
        <sz val="14"/>
        <color rgb="FF0000FF"/>
        <rFont val="Arial"/>
        <family val="2"/>
      </rPr>
      <t xml:space="preserve">
Aspek-aspek sumber manusia ialah:
i. latihan
ii. pengiktirafan dan penghargaan
</t>
    </r>
    <r>
      <rPr>
        <b/>
        <sz val="14"/>
        <color rgb="FF0000FF"/>
        <rFont val="Arial"/>
        <family val="2"/>
      </rPr>
      <t xml:space="preserve">
</t>
    </r>
    <r>
      <rPr>
        <b/>
        <sz val="14"/>
        <color rgb="FF993300"/>
        <rFont val="Arial"/>
        <family val="2"/>
      </rPr>
      <t>Dokumen yang perlu disediakan:</t>
    </r>
    <r>
      <rPr>
        <sz val="14"/>
        <color rgb="FF0000FF"/>
        <rFont val="Arial"/>
        <family val="2"/>
      </rPr>
      <t xml:space="preserve">
1. Minit Mesyuarat.
</t>
    </r>
    <r>
      <rPr>
        <b/>
        <sz val="14"/>
        <color rgb="FF0000FF"/>
        <rFont val="Arial"/>
        <family val="2"/>
      </rPr>
      <t xml:space="preserve">
</t>
    </r>
    <r>
      <rPr>
        <b/>
        <sz val="14"/>
        <color rgb="FF993300"/>
        <rFont val="Arial"/>
        <family val="2"/>
      </rPr>
      <t>Perkara yang disemak:</t>
    </r>
    <r>
      <rPr>
        <sz val="14"/>
        <color rgb="FF0000FF"/>
        <rFont val="Arial"/>
        <family val="2"/>
      </rPr>
      <t xml:space="preserve">
1. Perkara-perkara yang dibincangkan dalam mesyuarat.
</t>
    </r>
  </si>
  <si>
    <r>
      <rPr>
        <b/>
        <sz val="14"/>
        <color rgb="FF993300"/>
        <rFont val="Arial"/>
        <family val="2"/>
      </rPr>
      <t>Dokumen yang perlu disediakan:</t>
    </r>
    <r>
      <rPr>
        <sz val="14"/>
        <color rgb="FF0000FF"/>
        <rFont val="Arial"/>
        <family val="2"/>
      </rPr>
      <t xml:space="preserve">
1. Salinan laporan pelaksanaan POL bagi tahun sebelumnya. 
</t>
    </r>
    <r>
      <rPr>
        <sz val="14"/>
        <color rgb="FF993300"/>
        <rFont val="Arial"/>
        <family val="2"/>
      </rPr>
      <t xml:space="preserve">
</t>
    </r>
    <r>
      <rPr>
        <b/>
        <sz val="14"/>
        <color rgb="FF993300"/>
        <rFont val="Arial"/>
        <family val="2"/>
      </rPr>
      <t>Perkara yang disemak:</t>
    </r>
    <r>
      <rPr>
        <sz val="14"/>
        <color rgb="FF0000FF"/>
        <rFont val="Arial"/>
        <family val="2"/>
      </rPr>
      <t xml:space="preserve">
1. Bilangan program latihan yang dilaksanakan berbanding jumlah program latihan di dalam POL.</t>
    </r>
  </si>
  <si>
    <r>
      <rPr>
        <b/>
        <sz val="14"/>
        <color rgb="FF993300"/>
        <rFont val="Arial"/>
        <family val="2"/>
      </rPr>
      <t>Rujuk Pekeliling Perkhidmatan Awam Bil. 6 Tahun 2005: Dasar Latihan Sumber  Manusia Sektor Awam.</t>
    </r>
    <r>
      <rPr>
        <b/>
        <sz val="14"/>
        <color rgb="FF0000FF"/>
        <rFont val="Arial"/>
        <family val="2"/>
      </rPr>
      <t xml:space="preserve">
</t>
    </r>
    <r>
      <rPr>
        <sz val="14"/>
        <color rgb="FF0000FF"/>
        <rFont val="Arial"/>
        <family val="2"/>
      </rPr>
      <t xml:space="preserve">Dasar latihan 7 hari setahun atau yang ditetapkan oleh pihak pengurusan Agensi.
</t>
    </r>
    <r>
      <rPr>
        <b/>
        <sz val="14"/>
        <color rgb="FF993300"/>
        <rFont val="Arial"/>
        <family val="2"/>
      </rPr>
      <t>Dokumen yang perlu disediakan:</t>
    </r>
    <r>
      <rPr>
        <sz val="14"/>
        <color rgb="FF0000FF"/>
        <rFont val="Arial"/>
        <family val="2"/>
      </rPr>
      <t xml:space="preserve">
1. Laporan latihan warga organisasi yang dibentangkan.
</t>
    </r>
    <r>
      <rPr>
        <sz val="14"/>
        <color rgb="FF993300"/>
        <rFont val="Arial"/>
        <family val="2"/>
      </rPr>
      <t xml:space="preserve">
</t>
    </r>
    <r>
      <rPr>
        <b/>
        <sz val="14"/>
        <color rgb="FF993300"/>
        <rFont val="Arial"/>
        <family val="2"/>
      </rPr>
      <t>Perkara yang disemak:</t>
    </r>
    <r>
      <rPr>
        <sz val="14"/>
        <color rgb="FF0000FF"/>
        <rFont val="Arial"/>
        <family val="2"/>
      </rPr>
      <t xml:space="preserve">
1. Senarai nama pegawai/warga organisasi yang telah menghadiri latihan sekurang-kurangnya 7 hari dalam tahun berkenaan.</t>
    </r>
  </si>
  <si>
    <r>
      <t xml:space="preserve">Adakah latihan / </t>
    </r>
    <r>
      <rPr>
        <i/>
        <sz val="14"/>
        <color rgb="FF0000FF"/>
        <rFont val="Arial"/>
        <family val="2"/>
      </rPr>
      <t xml:space="preserve">refresher course </t>
    </r>
    <r>
      <rPr>
        <sz val="14"/>
        <color rgb="FF0000FF"/>
        <rFont val="Arial"/>
        <family val="2"/>
      </rPr>
      <t>berkaitan bidang urusan tanah dihadiri sekurang-kurangnya tiga hari setahun ( individu ) dilaksanakan?</t>
    </r>
  </si>
  <si>
    <r>
      <rPr>
        <b/>
        <sz val="14"/>
        <color rgb="FF993300"/>
        <rFont val="Arial"/>
        <family val="2"/>
      </rPr>
      <t>Bidang urusan tanah adalah pelupusan, pendaftaran, pembangunan tanah, hasil, teknikal dan penguatkuasaan.</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Laporan Latihan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Bilangan pegawai yang menghadiri latihan/</t>
    </r>
    <r>
      <rPr>
        <i/>
        <sz val="14"/>
        <color rgb="FF0000FF"/>
        <rFont val="Arial"/>
        <family val="2"/>
      </rPr>
      <t>refresher course</t>
    </r>
    <r>
      <rPr>
        <sz val="14"/>
        <color rgb="FF0000FF"/>
        <rFont val="Arial"/>
        <family val="2"/>
      </rPr>
      <t xml:space="preserve"> berkaitan urusan tanah
</t>
    </r>
    <r>
      <rPr>
        <sz val="14"/>
        <color rgb="FF0000FF"/>
        <rFont val="Arial"/>
        <family val="2"/>
      </rPr>
      <t>(Pegawai gred 17 dan ke atas, serta Penghantar Notis)</t>
    </r>
  </si>
  <si>
    <r>
      <rPr>
        <b/>
        <sz val="14"/>
        <color rgb="FF993300"/>
        <rFont val="Arial"/>
        <family val="2"/>
      </rPr>
      <t>Rujuk Dasar Pengurusan Rekod Kerajaan terbitan Arkib Negara Malaysia Bil. 7/2010 perenggan 8.2.6</t>
    </r>
    <r>
      <rPr>
        <b/>
        <sz val="14"/>
        <color rgb="FF0000FF"/>
        <rFont val="Arial"/>
        <family val="2"/>
      </rPr>
      <t xml:space="preserve">
</t>
    </r>
    <r>
      <rPr>
        <sz val="14"/>
        <color rgb="FF0000FF"/>
        <rFont val="Arial"/>
        <family val="2"/>
      </rPr>
      <t xml:space="preserve">Antara tanggungjawab Ketua Jabatan ialah menyediakan latihan kepada pegawai dan kakitangan yang bertanggungjawab dalam pengurusan rekod di jabatan/agensi.
</t>
    </r>
    <r>
      <rPr>
        <b/>
        <sz val="14"/>
        <color rgb="FF993300"/>
        <rFont val="Arial"/>
        <family val="2"/>
      </rPr>
      <t>Dokumen yang perlu disediakan:</t>
    </r>
    <r>
      <rPr>
        <b/>
        <sz val="14"/>
        <color rgb="FF0000FF"/>
        <rFont val="Arial"/>
        <family val="2"/>
      </rPr>
      <t xml:space="preserve">
</t>
    </r>
    <r>
      <rPr>
        <sz val="14"/>
        <color rgb="FF0000FF"/>
        <rFont val="Arial"/>
        <family val="2"/>
      </rPr>
      <t xml:space="preserve">1. Senarai latihan mengenai Pengurusan Rekod dalam Pelan Operasi Latihan agensi; dan
2. Senarai nama pegawai yang terlibat dan dikenal pasti untuk menghadiri latihan.
</t>
    </r>
    <r>
      <rPr>
        <b/>
        <sz val="14"/>
        <color rgb="FF0000FF"/>
        <rFont val="Arial"/>
        <family val="2"/>
      </rPr>
      <t xml:space="preserve">
</t>
    </r>
    <r>
      <rPr>
        <b/>
        <sz val="14"/>
        <color rgb="FF993300"/>
        <rFont val="Arial"/>
        <family val="2"/>
      </rPr>
      <t>Perkara yang disemak:</t>
    </r>
    <r>
      <rPr>
        <sz val="14"/>
        <color rgb="FF0000FF"/>
        <rFont val="Arial"/>
        <family val="2"/>
      </rPr>
      <t xml:space="preserve">
1. Pelaksanaan  Pelan Operasi Latihan mengenai pengurusan rekod di agensi;
2. PRJ dan pegawai yang telah menghadiri latihan;
3. Surat jemputan penceramah dari sektor awam/swasta;
4. Buku Program Latihan; dan
5. • Sijil Kursus/Latihan</t>
    </r>
  </si>
  <si>
    <r>
      <t xml:space="preserve">Hanya mempunyai </t>
    </r>
    <r>
      <rPr>
        <u/>
        <sz val="14"/>
        <color rgb="FF0000FF"/>
        <rFont val="Arial"/>
        <family val="2"/>
      </rPr>
      <t>satu mekanisme sahaja.</t>
    </r>
    <r>
      <rPr>
        <sz val="14"/>
        <color rgb="FF0000FF"/>
        <rFont val="Arial"/>
        <family val="2"/>
      </rPr>
      <t xml:space="preserve">
</t>
    </r>
  </si>
  <si>
    <r>
      <t xml:space="preserve">Hanya ada </t>
    </r>
    <r>
      <rPr>
        <u/>
        <sz val="14"/>
        <color rgb="FF0000FF"/>
        <rFont val="Arial"/>
        <family val="2"/>
      </rPr>
      <t>2 mekanisme</t>
    </r>
    <r>
      <rPr>
        <sz val="14"/>
        <color rgb="FF0000FF"/>
        <rFont val="Arial"/>
        <family val="2"/>
      </rPr>
      <t xml:space="preserve"> </t>
    </r>
  </si>
  <si>
    <r>
      <rPr>
        <u/>
        <sz val="14"/>
        <color rgb="FF0000FF"/>
        <rFont val="Arial"/>
        <family val="2"/>
      </rPr>
      <t xml:space="preserve">Ada kesemua mekanisme </t>
    </r>
    <r>
      <rPr>
        <sz val="14"/>
        <color rgb="FF0000FF"/>
        <rFont val="Arial"/>
        <family val="2"/>
      </rPr>
      <t xml:space="preserve">tetapi </t>
    </r>
    <r>
      <rPr>
        <u/>
        <sz val="14"/>
        <color rgb="FF0000FF"/>
        <rFont val="Arial"/>
        <family val="2"/>
      </rPr>
      <t xml:space="preserve">tidak dilaksanakan secara komprehensif </t>
    </r>
  </si>
  <si>
    <r>
      <rPr>
        <b/>
        <sz val="14"/>
        <color rgb="FF993300"/>
        <rFont val="Arial"/>
        <family val="2"/>
      </rPr>
      <t>*Komprehensif membawa maksud struktur pemantauan yang tetap dan berjadual
Dokumen yang perlu disediakan:</t>
    </r>
    <r>
      <rPr>
        <b/>
        <sz val="14"/>
        <color rgb="FF0000FF"/>
        <rFont val="Arial"/>
        <family val="2"/>
      </rPr>
      <t xml:space="preserve">
</t>
    </r>
    <r>
      <rPr>
        <sz val="14"/>
        <color rgb="FF0000FF"/>
        <rFont val="Arial"/>
        <family val="2"/>
      </rPr>
      <t xml:space="preserve">1. Maklumat mengenai mekanisme/kaedah yang digunakan bagi pemantauan pelaksanaan latihan seperti:
(a) Jawatankuasa -  Minit mesyuarat jawatankuasa berkenaan
(b) Sistem perekodan kursus/ latihan - Buku perkhidmatan/log latihan
(c) Sistem pengurusan latihan -  HRMIS
</t>
    </r>
    <r>
      <rPr>
        <b/>
        <sz val="14"/>
        <color rgb="FF993300"/>
        <rFont val="Arial"/>
        <family val="2"/>
      </rPr>
      <t>Perkara yang disemak:</t>
    </r>
    <r>
      <rPr>
        <b/>
        <sz val="14"/>
        <color rgb="FF0000FF"/>
        <rFont val="Arial"/>
        <family val="2"/>
      </rPr>
      <t xml:space="preserve">
</t>
    </r>
    <r>
      <rPr>
        <sz val="14"/>
        <color rgb="FF0000FF"/>
        <rFont val="Arial"/>
        <family val="2"/>
      </rPr>
      <t>1. Minit mesyuarat - Perkara mengenai pelaksanaan POL yang dibincangkan;
2. Buku perkhidmatan/log latihan - Rekod mengenai kehadiran kursus oleh pegawai/warga organisasi; dan
3. HRMIS - Maklumat kehadiran kursus dalam modul latihan HRMIS.</t>
    </r>
  </si>
  <si>
    <r>
      <rPr>
        <b/>
        <sz val="14"/>
        <color rgb="FF993300"/>
        <rFont val="Arial"/>
        <family val="2"/>
      </rPr>
      <t>Rujuk Pekeliling Perkhidmatan Awam Bil. 6 Tahun 2005: Dasar Latihan Sumber Manusia Sektor Awam.</t>
    </r>
    <r>
      <rPr>
        <b/>
        <sz val="14"/>
        <color rgb="FF0000FF"/>
        <rFont val="Arial"/>
        <family val="2"/>
      </rPr>
      <t xml:space="preserve">
</t>
    </r>
    <r>
      <rPr>
        <sz val="14"/>
        <color rgb="FF0000FF"/>
        <rFont val="Arial"/>
        <family val="2"/>
      </rPr>
      <t xml:space="preserve">
</t>
    </r>
    <r>
      <rPr>
        <b/>
        <sz val="14"/>
        <color rgb="FF993300"/>
        <rFont val="Arial"/>
        <family val="2"/>
      </rPr>
      <t>Dokumen yang perlu disediakan:</t>
    </r>
    <r>
      <rPr>
        <sz val="14"/>
        <color rgb="FF0000FF"/>
        <rFont val="Arial"/>
        <family val="2"/>
      </rPr>
      <t xml:space="preserve">
1. Bilangan pegawai yang telah menghadiri kursus.
2. Salinan laporan kursus oleh pegawai yang telah menghadiri kursus.  
3. Laporan penilaian oleh penyelia mengenai prestasi pegawai/warga organisasi selepas mengikuti kursus.
</t>
    </r>
    <r>
      <rPr>
        <b/>
        <sz val="14"/>
        <color rgb="FF993300"/>
        <rFont val="Arial"/>
        <family val="2"/>
      </rPr>
      <t>Perkara yang disemak:</t>
    </r>
    <r>
      <rPr>
        <sz val="14"/>
        <color rgb="FF0000FF"/>
        <rFont val="Arial"/>
        <family val="2"/>
      </rPr>
      <t xml:space="preserve">
1. Faedah-faedah kursus yang telah meningkatkan prestasi pegawai/warga organisasi.
2. Cadangan/pandangan penyelia bagi meningkatkan kompetensi pegawai/warga organisasi.
3. Kursus-kursus lain yang dikenal pasti bagi meningkatkan tahap pencapaian matlamat organisasi.</t>
    </r>
  </si>
  <si>
    <r>
      <rPr>
        <b/>
        <sz val="14"/>
        <color rgb="FF913C0D"/>
        <rFont val="Arial"/>
        <family val="2"/>
      </rPr>
      <t xml:space="preserve">Rujuk Surat Pekeliling Perkhidmatan Bil. 8 Tahun 2010: Panduan Pelaksanaan Pementoran Dalam Pengurusan Sumber Manusia Sektor Awam. </t>
    </r>
    <r>
      <rPr>
        <sz val="14"/>
        <color rgb="FF0000FF"/>
        <rFont val="Arial"/>
        <family val="2"/>
      </rPr>
      <t xml:space="preserve">
</t>
    </r>
    <r>
      <rPr>
        <sz val="14"/>
        <color rgb="FF913C0D"/>
        <rFont val="Arial"/>
        <family val="2"/>
      </rPr>
      <t xml:space="preserve">
</t>
    </r>
    <r>
      <rPr>
        <b/>
        <sz val="14"/>
        <color rgb="FF913C0D"/>
        <rFont val="Arial"/>
        <family val="2"/>
      </rPr>
      <t>Dokumen yang perlu disediakan:</t>
    </r>
    <r>
      <rPr>
        <sz val="14"/>
        <color rgb="FF0000FF"/>
        <rFont val="Arial"/>
        <family val="2"/>
      </rPr>
      <t xml:space="preserve">
1. Laporan pelaksanaan bagi keseluruhan proses pementoran agensi;
2. Rekod sesi </t>
    </r>
    <r>
      <rPr>
        <i/>
        <sz val="14"/>
        <color rgb="FF0000FF"/>
        <rFont val="Arial"/>
        <family val="2"/>
      </rPr>
      <t>mentoring</t>
    </r>
    <r>
      <rPr>
        <sz val="14"/>
        <color rgb="FF0000FF"/>
        <rFont val="Arial"/>
        <family val="2"/>
      </rPr>
      <t xml:space="preserve"> yang berkenaan;
3. Surat pelantikan Mentor-menti; dan
4. Buku log.
</t>
    </r>
    <r>
      <rPr>
        <sz val="14"/>
        <color rgb="FF913C0D"/>
        <rFont val="Arial"/>
        <family val="2"/>
      </rPr>
      <t xml:space="preserve">
</t>
    </r>
    <r>
      <rPr>
        <b/>
        <sz val="14"/>
        <color rgb="FF913C0D"/>
        <rFont val="Arial"/>
        <family val="2"/>
      </rPr>
      <t>Perkara yang disemak:</t>
    </r>
    <r>
      <rPr>
        <sz val="14"/>
        <color rgb="FF0000FF"/>
        <rFont val="Arial"/>
        <family val="2"/>
      </rPr>
      <t xml:space="preserve">
1. Penubuhan struktur pementoran;
2. Program latihan pementoran kepada mentor dan menti;
3. Minit mesyuarat penyelarasan pementoran.
</t>
    </r>
  </si>
  <si>
    <r>
      <t xml:space="preserve">Ada inisiatif secara </t>
    </r>
    <r>
      <rPr>
        <u/>
        <sz val="14"/>
        <color rgb="FF0000FF"/>
        <rFont val="Arial"/>
        <family val="2"/>
      </rPr>
      <t xml:space="preserve">terancang </t>
    </r>
    <r>
      <rPr>
        <sz val="14"/>
        <color rgb="FF0000FF"/>
        <rFont val="Arial"/>
        <family val="2"/>
      </rPr>
      <t>untuk memberi perakuan bagi penerimaan pingat/bintang</t>
    </r>
  </si>
  <si>
    <r>
      <rPr>
        <b/>
        <sz val="14"/>
        <color rgb="FF993300"/>
        <rFont val="Arial"/>
        <family val="2"/>
      </rPr>
      <t>Dokumen yang perlu disediakan:</t>
    </r>
    <r>
      <rPr>
        <sz val="14"/>
        <color rgb="FF0000FF"/>
        <rFont val="Arial"/>
        <family val="2"/>
      </rPr>
      <t xml:space="preserve">
1. Minit mesyuarat berkaitan; dan
2. Salinan senarai pegawai yang diperakukan.
</t>
    </r>
    <r>
      <rPr>
        <b/>
        <sz val="14"/>
        <color rgb="FF993300"/>
        <rFont val="Arial"/>
        <family val="2"/>
      </rPr>
      <t xml:space="preserve">
Perkara yang disemak:</t>
    </r>
    <r>
      <rPr>
        <b/>
        <sz val="14"/>
        <color rgb="FF0000FF"/>
        <rFont val="Arial"/>
        <family val="2"/>
      </rPr>
      <t xml:space="preserve">
</t>
    </r>
    <r>
      <rPr>
        <sz val="14"/>
        <color rgb="FF0000FF"/>
        <rFont val="Arial"/>
        <family val="2"/>
      </rPr>
      <t>1</t>
    </r>
    <r>
      <rPr>
        <sz val="14"/>
        <color rgb="FF0000FF"/>
        <rFont val="Arial"/>
        <family val="2"/>
      </rPr>
      <t xml:space="preserve">. Pelaksanaan perancangan bagi tujuan pengiktirafan bersifat proaktif tanpa perlu menunggu surat jemputan pencalonan. (Minit Mesyuarat Pengurusan) </t>
    </r>
    <r>
      <rPr>
        <strike/>
        <sz val="14"/>
        <color rgb="FFFF0000"/>
        <rFont val="Arial"/>
        <family val="2"/>
      </rPr>
      <t xml:space="preserve">
</t>
    </r>
    <r>
      <rPr>
        <b/>
        <sz val="14"/>
        <color rgb="FF0000FF"/>
        <rFont val="Arial"/>
        <family val="2"/>
      </rPr>
      <t xml:space="preserve">
</t>
    </r>
  </si>
  <si>
    <r>
      <rPr>
        <b/>
        <sz val="14"/>
        <color rgb="FF993300"/>
        <rFont val="Arial"/>
        <family val="2"/>
      </rPr>
      <t>Contoh-contoh program pengiktirafan: Anugerah Perkhidmatan Cemerlang, Program Personaliti Bulanan, Pekerja Contoh, Hari Jasamu Dikenang dan Anugerah untuk Olahragawan/Olahragawati Jabatan</t>
    </r>
    <r>
      <rPr>
        <sz val="14"/>
        <color rgb="FF0000FF"/>
        <rFont val="Arial"/>
        <family val="2"/>
      </rPr>
      <t xml:space="preserve">
</t>
    </r>
    <r>
      <rPr>
        <b/>
        <sz val="14"/>
        <color rgb="FF0000FF"/>
        <rFont val="Arial"/>
        <family val="2"/>
      </rPr>
      <t xml:space="preserve">
</t>
    </r>
    <r>
      <rPr>
        <b/>
        <sz val="14"/>
        <color rgb="FF993300"/>
        <rFont val="Arial"/>
        <family val="2"/>
      </rPr>
      <t>Dokumen yang perlu disediakan:</t>
    </r>
    <r>
      <rPr>
        <sz val="14"/>
        <color rgb="FF0000FF"/>
        <rFont val="Arial"/>
        <family val="2"/>
      </rPr>
      <t xml:space="preserve">
1. Salinan senarai personaliti/pekerja contoh;
2. Salinan nama pegawai-pegawai/warga organisasi yang akan/telah bersara wajib; dan
3. Salinan sijil penghargaan.</t>
    </r>
    <r>
      <rPr>
        <sz val="14"/>
        <color rgb="FF993300"/>
        <rFont val="Arial"/>
        <family val="2"/>
      </rPr>
      <t xml:space="preserve">
</t>
    </r>
    <r>
      <rPr>
        <b/>
        <sz val="14"/>
        <color rgb="FF993300"/>
        <rFont val="Arial"/>
        <family val="2"/>
      </rPr>
      <t>Perkara yang disemak:</t>
    </r>
    <r>
      <rPr>
        <sz val="14"/>
        <color rgb="FF0000FF"/>
        <rFont val="Arial"/>
        <family val="2"/>
      </rPr>
      <t xml:space="preserve">
1. Liputan warga agensi bagi setiap program pengiktirafan lain yang diadakan.
</t>
    </r>
  </si>
  <si>
    <r>
      <t xml:space="preserve">Mempunyai perancangan tetapi </t>
    </r>
    <r>
      <rPr>
        <u/>
        <sz val="14"/>
        <color rgb="FF0000FF"/>
        <rFont val="Arial"/>
        <family val="2"/>
      </rPr>
      <t>belum disediakan</t>
    </r>
    <r>
      <rPr>
        <sz val="14"/>
        <color rgb="FF0000FF"/>
        <rFont val="Arial"/>
        <family val="2"/>
      </rPr>
      <t xml:space="preserve"> </t>
    </r>
  </si>
  <si>
    <r>
      <t xml:space="preserve">Program-program yang disenaraikan </t>
    </r>
    <r>
      <rPr>
        <u/>
        <sz val="14"/>
        <color rgb="FF0000FF"/>
        <rFont val="Arial"/>
        <family val="2"/>
      </rPr>
      <t>telah dilaksanakan</t>
    </r>
    <r>
      <rPr>
        <sz val="14"/>
        <color rgb="FF0000FF"/>
        <rFont val="Arial"/>
        <family val="2"/>
      </rPr>
      <t xml:space="preserve">  </t>
    </r>
  </si>
  <si>
    <r>
      <rPr>
        <b/>
        <sz val="14"/>
        <color rgb="FF993300"/>
        <rFont val="Arial"/>
        <family val="2"/>
      </rPr>
      <t>Rujuk Pelan Integriti Nasional (PIN) yang dikeluarkan oleh Institut Integriti Malaysia (IIM) - Bab 6, Perenggan 2</t>
    </r>
    <r>
      <rPr>
        <b/>
        <sz val="14"/>
        <color rgb="FF0000FF"/>
        <rFont val="Arial"/>
        <family val="2"/>
      </rPr>
      <t xml:space="preserve">
</t>
    </r>
    <r>
      <rPr>
        <sz val="14"/>
        <color rgb="FF0000FF"/>
        <rFont val="Arial"/>
        <family val="2"/>
      </rPr>
      <t xml:space="preserve">Setiap komponen atau sektor perlu mempunyai dan melaksanakan strategi dan program integriti masing-masing selaras dengan PIN. Strategi, program dan aktiviti perlu dinilai keberkesanan dan ditambahbaik dari masa ke semasa dalam usaha membudayakan integriti dalam jangka masa panjang.
</t>
    </r>
    <r>
      <rPr>
        <b/>
        <sz val="14"/>
        <color rgb="FF993300"/>
        <rFont val="Arial"/>
        <family val="2"/>
      </rPr>
      <t>Dokumen yang perlu disediakan:</t>
    </r>
    <r>
      <rPr>
        <sz val="14"/>
        <color rgb="FF0000FF"/>
        <rFont val="Arial"/>
        <family val="2"/>
      </rPr>
      <t xml:space="preserve">
1. Senarai program-program pengurusan integriti.
</t>
    </r>
    <r>
      <rPr>
        <b/>
        <sz val="14"/>
        <color rgb="FF993300"/>
        <rFont val="Arial"/>
        <family val="2"/>
      </rPr>
      <t>Perkara yang disemak:</t>
    </r>
    <r>
      <rPr>
        <sz val="14"/>
        <color rgb="FF0000FF"/>
        <rFont val="Arial"/>
        <family val="2"/>
      </rPr>
      <t xml:space="preserve">
1. Strategi dan pendekatan organisasi dalam melaksanakan program yang berkaitan; dan
2. Pelan tindakan.
</t>
    </r>
  </si>
  <si>
    <r>
      <rPr>
        <sz val="14"/>
        <color rgb="FF0000FF"/>
        <rFont val="Calibri"/>
        <family val="2"/>
      </rPr>
      <t>≤</t>
    </r>
    <r>
      <rPr>
        <sz val="14"/>
        <color rgb="FF0000FF"/>
        <rFont val="Arial"/>
        <family val="2"/>
      </rPr>
      <t xml:space="preserve"> 3 program setahun </t>
    </r>
  </si>
  <si>
    <r>
      <rPr>
        <b/>
        <sz val="14"/>
        <color rgb="FF993300"/>
        <rFont val="Arial"/>
        <family val="2"/>
      </rPr>
      <t>Contoh-contoh program seperti dalam PIN:</t>
    </r>
    <r>
      <rPr>
        <sz val="14"/>
        <color rgb="FF0000FF"/>
        <rFont val="Arial"/>
        <family val="2"/>
      </rPr>
      <t xml:space="preserve">
i. Menggubal atau memperkemaskinikan pembentukan Kod Etika
ii. Kempen Kesedaran Jenayah Rasuah,  Penyelewengan dan Salah Guna Kuasa;
iii. Usaha Pemantapan Integriti dan Nilai Murni;
iv. Program mempertingkatkan semangat ketaatan, kesetiaan, kekitaan dan semangat bekerja dalam kumpulan; dan
v. Memantapkan saluran aduan dalaman dan saluran aduan awam.
</t>
    </r>
    <r>
      <rPr>
        <b/>
        <sz val="14"/>
        <color rgb="FF993300"/>
        <rFont val="Arial"/>
        <family val="2"/>
      </rPr>
      <t>Dokumen yang perlu disediakan:</t>
    </r>
    <r>
      <rPr>
        <sz val="14"/>
        <color rgb="FF0000FF"/>
        <rFont val="Arial"/>
        <family val="2"/>
      </rPr>
      <t xml:space="preserve">
1. Pelan tindakan/perancangan program integriti agensi; dan
2. Bukti-bukti penganjuran program integriti seperti buku program, poster, edaran risalah, gambar, keratan akhbar dan artikel agensi.</t>
    </r>
    <r>
      <rPr>
        <b/>
        <sz val="14"/>
        <color rgb="FF0000FF"/>
        <rFont val="Arial"/>
        <family val="2"/>
      </rPr>
      <t xml:space="preserve">
</t>
    </r>
    <r>
      <rPr>
        <b/>
        <sz val="14"/>
        <color rgb="FF993300"/>
        <rFont val="Arial"/>
        <family val="2"/>
      </rPr>
      <t>Perkara yang disemak:</t>
    </r>
    <r>
      <rPr>
        <sz val="14"/>
        <color rgb="FF0000FF"/>
        <rFont val="Arial"/>
        <family val="2"/>
      </rPr>
      <t xml:space="preserve">
1. Program yang telah dilaksanakan.</t>
    </r>
  </si>
  <si>
    <r>
      <rPr>
        <b/>
        <sz val="14"/>
        <color rgb="FF993300"/>
        <rFont val="Arial"/>
        <family val="2"/>
      </rPr>
      <t>Pemantauan secara sistematik merujuk kepada pewujudan jawatankuasa pelaksana program pengurusan integriti yang dipertanggungjawabkan untuk melaksana, memantau dan melaporkan kepada pengurusan atasan mengenai tahap pelaksanaan program pengurusan integriti. Pemantauan secara berkala pula adalah mengikut penetapan yang digariskan dalam program pengurusan integriti agensi.</t>
    </r>
    <r>
      <rPr>
        <b/>
        <sz val="14"/>
        <color rgb="FF0000FF"/>
        <rFont val="Arial"/>
        <family val="2"/>
      </rPr>
      <t xml:space="preserve">
</t>
    </r>
    <r>
      <rPr>
        <b/>
        <sz val="14"/>
        <color rgb="FF993300"/>
        <rFont val="Arial"/>
        <family val="2"/>
      </rPr>
      <t>Dokumen yang perlu disediakan:</t>
    </r>
    <r>
      <rPr>
        <sz val="14"/>
        <color rgb="FF0000FF"/>
        <rFont val="Arial"/>
        <family val="2"/>
      </rPr>
      <t xml:space="preserve">
1. Minit mesyuarat;
2. Jawatankuasa pemantauan program pengurusan integriti, terma rujukan; dan
3. Laporan/slaid pembentangan.
</t>
    </r>
    <r>
      <rPr>
        <b/>
        <sz val="14"/>
        <color rgb="FF993300"/>
        <rFont val="Arial"/>
        <family val="2"/>
      </rPr>
      <t>Perkara yang disemak:</t>
    </r>
    <r>
      <rPr>
        <sz val="14"/>
        <color rgb="FF0000FF"/>
        <rFont val="Arial"/>
        <family val="2"/>
      </rPr>
      <t xml:space="preserve">
1. Mekanisme pemantauan dan pelaporan; dan
2. Kekerapan pemantauan dan pelaporan.</t>
    </r>
  </si>
  <si>
    <r>
      <rPr>
        <b/>
        <sz val="14"/>
        <color rgb="FF993300"/>
        <rFont val="Arial"/>
        <family val="2"/>
      </rPr>
      <t>Dokumen yang perlu disediakan:</t>
    </r>
    <r>
      <rPr>
        <sz val="14"/>
        <color rgb="FF0000FF"/>
        <rFont val="Arial"/>
        <family val="2"/>
      </rPr>
      <t xml:space="preserve">
1. Laporan kajian semula program pengurusan integriti;
2. Minit mesyuarat, slaid pembentangan; dan
3. Laporan tindakan susulan hasil kajian semula program pengurusan integriti.
</t>
    </r>
    <r>
      <rPr>
        <b/>
        <sz val="14"/>
        <color rgb="FF993300"/>
        <rFont val="Arial"/>
        <family val="2"/>
      </rPr>
      <t>Perkara yang disemak:</t>
    </r>
    <r>
      <rPr>
        <sz val="14"/>
        <color rgb="FF0000FF"/>
        <rFont val="Arial"/>
        <family val="2"/>
      </rPr>
      <t xml:space="preserve">
1. Tarikh kajian semula program pengurusan integriti; dan
2. Tindakan susulan yang dilaksanakan hasil kajian semula program pengurusan integriti.
</t>
    </r>
  </si>
  <si>
    <t>&lt; 45%</t>
  </si>
  <si>
    <t>40% ≤ x &lt; 55%</t>
  </si>
  <si>
    <t>55% ≤ x &lt; 65%</t>
  </si>
  <si>
    <t>65% ≤ x &lt; 75%</t>
  </si>
  <si>
    <t>≥ 75%</t>
  </si>
  <si>
    <r>
      <rPr>
        <b/>
        <sz val="14"/>
        <color rgb="FF993300"/>
        <rFont val="Arial"/>
        <family val="2"/>
      </rPr>
      <t>Sistem Pengurusan Audit Nilai (SPAN) dikendalikan oleh JPA dan agensi boleh mendapat akses kepada sistem ini untuk tujuan pelaksanaan penilaian Audit Nilai terhadap warga agensi.
Dokumen yang perlu disediakan:</t>
    </r>
    <r>
      <rPr>
        <sz val="14"/>
        <color rgb="FF0000FF"/>
        <rFont val="Arial"/>
        <family val="2"/>
      </rPr>
      <t xml:space="preserve">
1. Laporan Audit Nilai.
</t>
    </r>
    <r>
      <rPr>
        <sz val="14"/>
        <color rgb="FF993300"/>
        <rFont val="Arial"/>
        <family val="2"/>
      </rPr>
      <t xml:space="preserve">
</t>
    </r>
    <r>
      <rPr>
        <b/>
        <sz val="14"/>
        <color rgb="FF993300"/>
        <rFont val="Arial"/>
        <family val="2"/>
      </rPr>
      <t>Perkara yang disemak:</t>
    </r>
    <r>
      <rPr>
        <sz val="14"/>
        <color rgb="FF0000FF"/>
        <rFont val="Arial"/>
        <family val="2"/>
      </rPr>
      <t xml:space="preserve">
1. Peratus nilai komposit yang diperoleh daripada Laporan Audit Nilai.
</t>
    </r>
  </si>
  <si>
    <r>
      <t>£</t>
    </r>
    <r>
      <rPr>
        <sz val="14"/>
        <color rgb="FF0000FF"/>
        <rFont val="Arial"/>
        <family val="2"/>
      </rPr>
      <t xml:space="preserve"> 4 bulan</t>
    </r>
  </si>
  <si>
    <r>
      <rPr>
        <b/>
        <sz val="14"/>
        <color rgb="FF993300"/>
        <rFont val="Arial"/>
        <family val="2"/>
      </rPr>
      <t xml:space="preserve">Bagi kes-kes tatatertib biasa, tempoh 4 bulan adalah tempoh yang munasabah bagi menyelesaikan kes. (sekiranya agensi tidak menetapkan tempoh khusus bagi menyelesaikan kes) </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Laporan kes-kes tatatertib di agensi.
</t>
    </r>
    <r>
      <rPr>
        <b/>
        <sz val="14"/>
        <color rgb="FF993300"/>
        <rFont val="Arial"/>
        <family val="2"/>
      </rPr>
      <t>Perkara yang disemak:</t>
    </r>
    <r>
      <rPr>
        <sz val="14"/>
        <color rgb="FF0000FF"/>
        <rFont val="Arial"/>
        <family val="2"/>
      </rPr>
      <t xml:space="preserve">
1. Senarai kes-kes tatatertib biasa di agensi; dan
2. Tempoh kes diselesaikan bermula dari </t>
    </r>
    <r>
      <rPr>
        <i/>
        <sz val="14"/>
        <color rgb="FF0000FF"/>
        <rFont val="Arial"/>
        <family val="2"/>
      </rPr>
      <t>prima facie</t>
    </r>
    <r>
      <rPr>
        <sz val="14"/>
        <color rgb="FF0000FF"/>
        <rFont val="Arial"/>
        <family val="2"/>
      </rPr>
      <t xml:space="preserve"> diputuskan sehingga tarikh hukuman dijatuhkan.</t>
    </r>
  </si>
  <si>
    <r>
      <t xml:space="preserve">7% &lt; x </t>
    </r>
    <r>
      <rPr>
        <sz val="14"/>
        <color rgb="FF0000FF"/>
        <rFont val="Symbol"/>
        <family val="1"/>
        <charset val="2"/>
      </rPr>
      <t>£</t>
    </r>
    <r>
      <rPr>
        <sz val="14"/>
        <color rgb="FF0000FF"/>
        <rFont val="Arial"/>
        <family val="2"/>
      </rPr>
      <t xml:space="preserve"> 10%</t>
    </r>
  </si>
  <si>
    <r>
      <rPr>
        <b/>
        <sz val="14"/>
        <color rgb="FF993300"/>
        <rFont val="Arial"/>
        <family val="2"/>
      </rPr>
      <t>Bergantung kepada penetapan khusus agensi bagi tempoh penyelesaian kes-kes tatatertib di agensi</t>
    </r>
    <r>
      <rPr>
        <sz val="14"/>
        <color rgb="FF0000FF"/>
        <rFont val="Arial"/>
        <family val="2"/>
      </rPr>
      <t xml:space="preserve">. </t>
    </r>
    <r>
      <rPr>
        <b/>
        <sz val="14"/>
        <color rgb="FF990000"/>
        <rFont val="Arial"/>
        <family val="2"/>
      </rPr>
      <t>Selesai di peringkat jabatan sahaja.</t>
    </r>
    <r>
      <rPr>
        <b/>
        <sz val="14"/>
        <color rgb="FF0000FF"/>
        <rFont val="Arial"/>
        <family val="2"/>
      </rPr>
      <t xml:space="preserve">
</t>
    </r>
    <r>
      <rPr>
        <b/>
        <sz val="14"/>
        <color rgb="FF993300"/>
        <rFont val="Arial"/>
        <family val="2"/>
      </rPr>
      <t>Dokumen yang perlu disediakan:</t>
    </r>
    <r>
      <rPr>
        <sz val="14"/>
        <color rgb="FF0000FF"/>
        <rFont val="Arial"/>
        <family val="2"/>
      </rPr>
      <t xml:space="preserve">
1. Senarai kes-kes tatatertib di agensi (berserta tarikh pelaporan dan status); dan
2. Dokumen/surat/senarai semak pengurusan kes-kes tatatertib di agensi yang menunjukkan tempoh masa penyelesaian kes.
</t>
    </r>
    <r>
      <rPr>
        <b/>
        <sz val="14"/>
        <color rgb="FF993300"/>
        <rFont val="Arial"/>
        <family val="2"/>
      </rPr>
      <t>Perkara yang disemak:</t>
    </r>
    <r>
      <rPr>
        <sz val="14"/>
        <color rgb="FF0000FF"/>
        <rFont val="Arial"/>
        <family val="2"/>
      </rPr>
      <t xml:space="preserve">
1. Peratus kes-kes tatatertib yang masih tertunggak; dan
2. Sebab-sebab kes tatatertib tertunggak.</t>
    </r>
  </si>
  <si>
    <r>
      <rPr>
        <b/>
        <sz val="14"/>
        <color rgb="FF993300"/>
        <rFont val="Arial"/>
        <family val="2"/>
      </rPr>
      <t>Rujuk Pekeliling Perkhidmatan Bil. 3 Tahun 2002: Pemilikan dan Perisytiharan Harta oleh Pegawai Awam.</t>
    </r>
    <r>
      <rPr>
        <sz val="14"/>
        <color rgb="FF993300"/>
        <rFont val="Arial"/>
        <family val="2"/>
      </rPr>
      <t xml:space="preserve"> 
</t>
    </r>
    <r>
      <rPr>
        <b/>
        <sz val="14"/>
        <color rgb="FF0000FF"/>
        <rFont val="Arial"/>
        <family val="2"/>
      </rPr>
      <t xml:space="preserve">
</t>
    </r>
    <r>
      <rPr>
        <b/>
        <sz val="14"/>
        <color rgb="FF993300"/>
        <rFont val="Arial"/>
        <family val="2"/>
      </rPr>
      <t>Dokumen yang perlu disediakan:</t>
    </r>
    <r>
      <rPr>
        <sz val="14"/>
        <color rgb="FF0000FF"/>
        <rFont val="Arial"/>
        <family val="2"/>
      </rPr>
      <t xml:space="preserve">
1. Laporan Kedudukan Perisytiharan Harta yang dihantar kepada JPA (Borang Lampiran H).
</t>
    </r>
    <r>
      <rPr>
        <b/>
        <sz val="14"/>
        <color rgb="FF993300"/>
        <rFont val="Arial"/>
        <family val="2"/>
      </rPr>
      <t>Perkara yang disemak:</t>
    </r>
    <r>
      <rPr>
        <sz val="14"/>
        <color rgb="FF0000FF"/>
        <rFont val="Arial"/>
        <family val="2"/>
      </rPr>
      <t xml:space="preserve">
1. Peratus warga agensi yang telah mengisytiharkan harta mengikut penetapan di dalam pekeliling berkenaan; dan
2. Semakan secara rawak terhadap Buku Perkhidmatan warga agensi.</t>
    </r>
  </si>
  <si>
    <r>
      <rPr>
        <b/>
        <sz val="14"/>
        <color rgb="FF993300"/>
        <rFont val="Arial"/>
        <family val="2"/>
      </rPr>
      <t>Rujuk Pekeliling Perkhidmatan Bil.1 Tahun 1999:</t>
    </r>
    <r>
      <rPr>
        <sz val="14"/>
        <color rgb="FF993300"/>
        <rFont val="Arial"/>
        <family val="2"/>
      </rPr>
      <t xml:space="preserve"> </t>
    </r>
    <r>
      <rPr>
        <b/>
        <sz val="14"/>
        <color rgb="FF993300"/>
        <rFont val="Arial"/>
        <family val="2"/>
      </rPr>
      <t>Panduan Mewujudkan Perkhidmatan Kaunseling di Agensi Awam</t>
    </r>
    <r>
      <rPr>
        <b/>
        <sz val="14"/>
        <color rgb="FF0000FF"/>
        <rFont val="Arial"/>
        <family val="2"/>
      </rPr>
      <t xml:space="preserve">
</t>
    </r>
    <r>
      <rPr>
        <sz val="14"/>
        <color rgb="FF0000FF"/>
        <rFont val="Arial"/>
        <family val="2"/>
      </rPr>
      <t xml:space="preserve">Inisiatif menyediakan perkhidmatan kaunseling secara formal dan terancang perlu diambil oleh setiap Ketua Jabatan
</t>
    </r>
    <r>
      <rPr>
        <b/>
        <sz val="14"/>
        <color rgb="FF0000FF"/>
        <rFont val="Arial"/>
        <family val="2"/>
      </rPr>
      <t xml:space="preserve">
</t>
    </r>
    <r>
      <rPr>
        <b/>
        <sz val="14"/>
        <color rgb="FF993300"/>
        <rFont val="Arial"/>
        <family val="2"/>
      </rPr>
      <t>Dokumen yang perlu disediakan:</t>
    </r>
    <r>
      <rPr>
        <sz val="14"/>
        <color rgb="FF0000FF"/>
        <rFont val="Arial"/>
        <family val="2"/>
      </rPr>
      <t xml:space="preserve">
1. Senarai warga organisasi yang dilantik sebagai Pegawai Kaunseling bertauliah/rakan pembimbing; dan
2. Salinan surat pelantikan Pegawai Kaunseling/rakan pembimbing. 
</t>
    </r>
    <r>
      <rPr>
        <b/>
        <sz val="14"/>
        <color rgb="FF0000FF"/>
        <rFont val="Arial"/>
        <family val="2"/>
      </rPr>
      <t xml:space="preserve">
</t>
    </r>
    <r>
      <rPr>
        <b/>
        <sz val="14"/>
        <color rgb="FF993300"/>
        <rFont val="Arial"/>
        <family val="2"/>
      </rPr>
      <t>Perkara yang disemak:</t>
    </r>
    <r>
      <rPr>
        <sz val="14"/>
        <color rgb="FF0000FF"/>
        <rFont val="Arial"/>
        <family val="2"/>
      </rPr>
      <t xml:space="preserve">
1. Nama pegawai yang dilantik; dan
2. Butiran pelantikan Pegawai Kaunseling/rakan pembimbing.</t>
    </r>
  </si>
  <si>
    <r>
      <rPr>
        <u/>
        <sz val="14"/>
        <color rgb="FF0000FF"/>
        <rFont val="Arial"/>
        <family val="2"/>
      </rPr>
      <t>Melebihi 3</t>
    </r>
    <r>
      <rPr>
        <sz val="14"/>
        <color rgb="FF0000FF"/>
        <rFont val="Arial"/>
        <family val="2"/>
      </rPr>
      <t xml:space="preserve"> program beserta </t>
    </r>
    <r>
      <rPr>
        <u/>
        <sz val="14"/>
        <color rgb="FF0000FF"/>
        <rFont val="Arial"/>
        <family val="2"/>
      </rPr>
      <t>pelaporan</t>
    </r>
  </si>
  <si>
    <r>
      <rPr>
        <b/>
        <sz val="14"/>
        <color rgb="FF993300"/>
        <rFont val="Arial"/>
        <family val="2"/>
      </rPr>
      <t>Rujuk Pekeliling Perkhidmatan Bil.1 Tahun 1999: Panduan Mewujudkan Perkhidmatan Kaunseling di Agensi Awam</t>
    </r>
    <r>
      <rPr>
        <b/>
        <sz val="14"/>
        <color rgb="FF0000FF"/>
        <rFont val="Arial"/>
        <family val="2"/>
      </rPr>
      <t xml:space="preserve">
</t>
    </r>
    <r>
      <rPr>
        <sz val="14"/>
        <color rgb="FF0000FF"/>
        <rFont val="Arial"/>
        <family val="2"/>
      </rPr>
      <t xml:space="preserve">Bertanggungjawab melaporkan aktiviti kaunseling sekurang-kurangnya 6 bulan sekali kepada Bahagian Perkhidmatan Psikologi, JPA
Contoh program kaunseling:
- ceramah/syarahan, bengkel;
- sesi kaunseling yang diadakan;
- seminar; dan
- ujian psikologi (contoh: seperti Myers-Briggs Type Indicator (MBTI)).
</t>
    </r>
    <r>
      <rPr>
        <b/>
        <sz val="14"/>
        <color rgb="FF0000FF"/>
        <rFont val="Arial"/>
        <family val="2"/>
      </rPr>
      <t xml:space="preserve">
</t>
    </r>
    <r>
      <rPr>
        <b/>
        <sz val="14"/>
        <color rgb="FF993300"/>
        <rFont val="Arial"/>
        <family val="2"/>
      </rPr>
      <t>Dokumen yang perlu disediakan:</t>
    </r>
    <r>
      <rPr>
        <sz val="14"/>
        <color rgb="FF0000FF"/>
        <rFont val="Arial"/>
        <family val="2"/>
      </rPr>
      <t xml:space="preserve">
1. Laporan aktiviti kaunseling yang dihantar sekurang-kurangnya 6 bulan sekali kepada Bahagian Perkhidmatan Psikologi JPA/pihak yang berkenaan; dan
2. Senarai aktiviti/program kaunseling yang telah dilaksanakan
</t>
    </r>
    <r>
      <rPr>
        <b/>
        <sz val="14"/>
        <color rgb="FF993300"/>
        <rFont val="Arial"/>
        <family val="2"/>
      </rPr>
      <t>Perkara yang disemak:</t>
    </r>
    <r>
      <rPr>
        <sz val="14"/>
        <color rgb="FF0000FF"/>
        <rFont val="Arial"/>
        <family val="2"/>
      </rPr>
      <t xml:space="preserve">
1. Senarai aktiviti kaunseling yang diadakan;
2. Maklumat mengenai pegawai-pegawai yang memerlukan perkhidmatan kaunseling; 
3. Laporan pelaksanaan aktiviti kepada Bahagian Perkhidmatan Psikologi JPA/pihak yang berkenaan; 
4. Rekod mengenai sesi kaunseling yang diadakan (dengan persetujuan kaunselor/rakan pembimbing); dan
5. Kehadiran pegawai berkenaan dalam program yang diadakan (ceramah, seminar, bengkel).
</t>
    </r>
  </si>
  <si>
    <r>
      <rPr>
        <b/>
        <sz val="14"/>
        <color rgb="FF993300"/>
        <rFont val="Arial"/>
        <family val="2"/>
      </rPr>
      <t>Rujuk Surat Pekeliling Perkhidmatan Bil. 15 Tahun 2008: Panduan Pengurusan Buku Perkhidmatan</t>
    </r>
    <r>
      <rPr>
        <sz val="14"/>
        <color rgb="FF993300"/>
        <rFont val="Arial"/>
        <family val="2"/>
      </rPr>
      <t xml:space="preserve"> </t>
    </r>
    <r>
      <rPr>
        <sz val="14"/>
        <color rgb="FF0000FF"/>
        <rFont val="Arial"/>
        <family val="2"/>
      </rPr>
      <t xml:space="preserve">
Buku Perkhidmatan seseorang pegawai merekodkan maklumat peribadi dan perkhidmatan pegawai tersebut mulai tarikh dilantik sehingga perkhidmatannya berakhir, maka ia perlu diuruskan dengan baik, teratur dan sentiasa dikemas kini.
</t>
    </r>
    <r>
      <rPr>
        <sz val="14"/>
        <color rgb="FF993300"/>
        <rFont val="Arial"/>
        <family val="2"/>
      </rPr>
      <t xml:space="preserve">
</t>
    </r>
    <r>
      <rPr>
        <b/>
        <sz val="14"/>
        <color rgb="FF993300"/>
        <rFont val="Arial"/>
        <family val="2"/>
      </rPr>
      <t>Dokumen yang perlu disediaka</t>
    </r>
    <r>
      <rPr>
        <b/>
        <sz val="14"/>
        <color rgb="FF375623"/>
        <rFont val="Arial"/>
        <family val="2"/>
      </rPr>
      <t>n:</t>
    </r>
    <r>
      <rPr>
        <sz val="14"/>
        <color rgb="FF0000FF"/>
        <rFont val="Arial"/>
        <family val="2"/>
      </rPr>
      <t xml:space="preserve">
1. Senarai nama pegawai agensi;
2. Buku Perkhidmatan (dipilih secara rawak; sampel untuk penyemakan buku rekod perkhidmatan 
    ialah sebanyak 10%/minimum 30 sampel daripada jumlah anggota agensi); dan
3. Fail peribadi pegawai yang dikenal pasti dalam sampel berkenaan.
</t>
    </r>
    <r>
      <rPr>
        <b/>
        <sz val="14"/>
        <color rgb="FF993300"/>
        <rFont val="Arial"/>
        <family val="2"/>
      </rPr>
      <t>Perkara yang disemak:</t>
    </r>
    <r>
      <rPr>
        <sz val="14"/>
        <color rgb="FF0000FF"/>
        <rFont val="Arial"/>
        <family val="2"/>
      </rPr>
      <t xml:space="preserve">
1. Perbandingan rekod-rekod penting dalam fail peribadi pegawai dan Buku Perkhidmatan pegawai.
2. Tarikh akhir Buku Perkhidmatan pegawai dikemaskini.</t>
    </r>
  </si>
  <si>
    <r>
      <rPr>
        <b/>
        <sz val="14"/>
        <color rgb="FF993300"/>
        <rFont val="Arial"/>
        <family val="2"/>
      </rPr>
      <t>Rujuk:</t>
    </r>
    <r>
      <rPr>
        <sz val="14"/>
        <color rgb="FF0000FF"/>
        <rFont val="Arial"/>
        <family val="2"/>
      </rPr>
      <t xml:space="preserve">
</t>
    </r>
    <r>
      <rPr>
        <b/>
        <sz val="14"/>
        <color rgb="FF375623"/>
        <rFont val="Arial"/>
        <family val="2"/>
      </rPr>
      <t xml:space="preserve">i. Surat Pekeliling Perkhidmatan Bil. 10 Tahun 2007: Pelaksanaan Modul Pengurusan Rekod Peribadi Aplikasi HRMIS; dan 
ii. Pekeliling Perkhidmatan Bil. 12 Tahun 2005: Pelaksanaan HRMIS. </t>
    </r>
    <r>
      <rPr>
        <sz val="14"/>
        <color rgb="FF375623"/>
        <rFont val="Arial"/>
        <family val="2"/>
      </rPr>
      <t xml:space="preserve"> </t>
    </r>
    <r>
      <rPr>
        <sz val="14"/>
        <color rgb="FF0000FF"/>
        <rFont val="Arial"/>
        <family val="2"/>
      </rPr>
      <t xml:space="preserve">
</t>
    </r>
    <r>
      <rPr>
        <b/>
        <sz val="14"/>
        <color rgb="FF0000FF"/>
        <rFont val="Arial"/>
        <family val="2"/>
      </rPr>
      <t xml:space="preserve">
</t>
    </r>
    <r>
      <rPr>
        <b/>
        <sz val="14"/>
        <color rgb="FF993300"/>
        <rFont val="Arial"/>
        <family val="2"/>
      </rPr>
      <t>Dokumen yang perlu disediakan:</t>
    </r>
    <r>
      <rPr>
        <sz val="14"/>
        <color rgb="FF0000FF"/>
        <rFont val="Arial"/>
        <family val="2"/>
      </rPr>
      <t xml:space="preserve">
1. Laporan daripada JPA mengenai penggunaan modul HRMIS di peringkat agensi; dan 
2. Laporan daripada JPA mengenai tahap pengemaskinian maklumat dalam modul-modul berkenaan.
</t>
    </r>
    <r>
      <rPr>
        <b/>
        <sz val="14"/>
        <color rgb="FF993300"/>
        <rFont val="Arial"/>
        <family val="2"/>
      </rPr>
      <t>Perkara yang disemak:</t>
    </r>
    <r>
      <rPr>
        <b/>
        <sz val="14"/>
        <color rgb="FF0000FF"/>
        <rFont val="Arial"/>
        <family val="2"/>
      </rPr>
      <t xml:space="preserve">
</t>
    </r>
    <r>
      <rPr>
        <sz val="14"/>
        <color rgb="FF0000FF"/>
        <rFont val="Arial"/>
        <family val="2"/>
      </rPr>
      <t>1. Modul HRMIS yang telah dilaksanakan dan dikemaskini di peringkat agensi; dan
2. Pencapaian agensi dalam mengemaskini maklumat yang diperlukan.</t>
    </r>
  </si>
  <si>
    <r>
      <rPr>
        <b/>
        <sz val="14"/>
        <color rgb="FF913C0D"/>
        <rFont val="Arial"/>
        <family val="2"/>
      </rPr>
      <t>Dokumen yang perlu disediakan:</t>
    </r>
    <r>
      <rPr>
        <sz val="14"/>
        <color rgb="FF800000"/>
        <rFont val="Arial"/>
        <family val="2"/>
      </rPr>
      <t xml:space="preserve">
</t>
    </r>
    <r>
      <rPr>
        <sz val="14"/>
        <color rgb="FF0000FF"/>
        <rFont val="Arial"/>
        <family val="2"/>
      </rPr>
      <t>1.</t>
    </r>
    <r>
      <rPr>
        <sz val="14"/>
        <color rgb="FF800000"/>
        <rFont val="Arial"/>
        <family val="2"/>
      </rPr>
      <t xml:space="preserve"> </t>
    </r>
    <r>
      <rPr>
        <sz val="14"/>
        <color rgb="FF0000FF"/>
        <rFont val="Arial"/>
        <family val="2"/>
      </rPr>
      <t>Salinan surat pelantikan ICTSO.
2. Surat makluman pelantikan ICTSO kepada SUK.</t>
    </r>
    <r>
      <rPr>
        <sz val="14"/>
        <color rgb="FF800000"/>
        <rFont val="Arial"/>
        <family val="2"/>
      </rPr>
      <t xml:space="preserve">
</t>
    </r>
  </si>
  <si>
    <r>
      <rPr>
        <b/>
        <sz val="14"/>
        <color rgb="FF913C0D"/>
        <rFont val="Arial"/>
        <family val="2"/>
      </rPr>
      <t>Agensi boleh menggunapakai DKICT yang telah dibangunkan oleh SUK Negeri.
Pembudayaan DKICT termasuk program kesedaran, edaran flyers, emel dan penguatkuasaan berkenaan keselamatan ICT.</t>
    </r>
    <r>
      <rPr>
        <sz val="14"/>
        <color rgb="FF0000FF"/>
        <rFont val="Arial"/>
        <family val="2"/>
      </rPr>
      <t xml:space="preserve">
</t>
    </r>
    <r>
      <rPr>
        <b/>
        <sz val="14"/>
        <color rgb="FF993300"/>
        <rFont val="Arial"/>
        <family val="2"/>
      </rPr>
      <t>Dokumen yang perlu disediakan:</t>
    </r>
    <r>
      <rPr>
        <sz val="14"/>
        <color rgb="FF0000FF"/>
        <rFont val="Arial"/>
        <family val="2"/>
      </rPr>
      <t xml:space="preserve">
1. DKICT.
2. Salinan dokumen / surat akuan pematuhan DKICT agensi.
3. Salinan dokumen program kesedaran / pembudayaan seperti buku program, bahan taklimat, surat panggilan sesi penerangan DKICT dan senarai kehadiran peserta.</t>
    </r>
  </si>
  <si>
    <r>
      <t>Apakah keputusan yang diperolehi bagi penarafan laman web dan portal Agensi (</t>
    </r>
    <r>
      <rPr>
        <i/>
        <sz val="14"/>
        <color rgb="FF0000FF"/>
        <rFont val="Arial"/>
        <family val="2"/>
      </rPr>
      <t>Malaysia Government Portals and Websites Assessmen</t>
    </r>
    <r>
      <rPr>
        <sz val="14"/>
        <color rgb="FF0000FF"/>
        <rFont val="Arial"/>
        <family val="2"/>
      </rPr>
      <t xml:space="preserve">t) oleh Malaysia Development Corporation (MDeC)?
</t>
    </r>
  </si>
  <si>
    <r>
      <rPr>
        <b/>
        <sz val="14"/>
        <color rgb="FF993300"/>
        <rFont val="Arial"/>
        <family val="2"/>
      </rPr>
      <t xml:space="preserve">Hasil/ kedudukan adalah berdasarkan penarafan keseluruhan laman web yang dilaksanakan oleh MDEC. 
</t>
    </r>
    <r>
      <rPr>
        <sz val="14"/>
        <color rgb="FF0000FF"/>
        <rFont val="Arial"/>
        <family val="2"/>
      </rPr>
      <t xml:space="preserve">
Pada tahun 2010. sebanyak 1,145 Portal dan Laman Web Kerajaan Malaysia telah dinilai dari April sehingga Jun 2010 oleh Multimedia Development Corporation (MDeC). Objektif penilaian dan penarafan tersebut adalah:
</t>
    </r>
    <r>
      <rPr>
        <i/>
        <sz val="14"/>
        <color rgb="FF0000FF"/>
        <rFont val="Arial"/>
        <family val="2"/>
      </rPr>
      <t xml:space="preserve">
1. Analyze the current performance of government websites/portals;
2. Compare them with their global best-in-class equivalents and explore citizens' perceptions; dan
3. Suggest best practices to improve the e-Goverment offering.</t>
    </r>
    <r>
      <rPr>
        <sz val="14"/>
        <color rgb="FF0000FF"/>
        <rFont val="Arial"/>
        <family val="2"/>
      </rPr>
      <t xml:space="preserve">
Bagi agensi yang memperolehi 1 dan 2 bintang akan dikira sebagai tidak patuh, manakala bagi agensi yang memperolehi 3 hingga 5 bintang dikira sebagai patuh.
</t>
    </r>
    <r>
      <rPr>
        <b/>
        <sz val="14"/>
        <color rgb="FF993300"/>
        <rFont val="Arial"/>
        <family val="2"/>
      </rPr>
      <t xml:space="preserve">
Dokumen yang perlu disediakan:</t>
    </r>
    <r>
      <rPr>
        <sz val="14"/>
        <color rgb="FF0000FF"/>
        <rFont val="Arial"/>
        <family val="2"/>
      </rPr>
      <t xml:space="preserve">
1. Salinan cabutan Laporan Penarafan MDeC.
</t>
    </r>
    <r>
      <rPr>
        <b/>
        <sz val="14"/>
        <color rgb="FF990000"/>
        <rFont val="Arial"/>
        <family val="2"/>
      </rPr>
      <t>Perkara yang disemak :</t>
    </r>
    <r>
      <rPr>
        <sz val="14"/>
        <color rgb="FF0000FF"/>
        <rFont val="Arial"/>
        <family val="2"/>
      </rPr>
      <t xml:space="preserve">
1. Keputusan Penarafan oleh MDeC</t>
    </r>
  </si>
  <si>
    <r>
      <rPr>
        <b/>
        <sz val="14"/>
        <color rgb="FF993300"/>
        <rFont val="Arial"/>
        <family val="2"/>
      </rPr>
      <t>Perkara yang disemak:</t>
    </r>
    <r>
      <rPr>
        <sz val="14"/>
        <color rgb="FF0000FF"/>
        <rFont val="Arial"/>
        <family val="2"/>
      </rPr>
      <t xml:space="preserve">
1. Print screen sistem pengurusan aset</t>
    </r>
  </si>
  <si>
    <r>
      <rPr>
        <b/>
        <sz val="14"/>
        <color rgb="FF993300"/>
        <rFont val="Arial"/>
        <family val="2"/>
      </rPr>
      <t xml:space="preserve">Tidak berkenaan sekiranya agensi tidak mempunyai sistem pengurusan aset
Senarai Aset ICT yang lengkap merangkumi </t>
    </r>
    <r>
      <rPr>
        <b/>
        <i/>
        <sz val="14"/>
        <color rgb="FF993300"/>
        <rFont val="Arial"/>
        <family val="2"/>
      </rPr>
      <t>Hardware, Software</t>
    </r>
    <r>
      <rPr>
        <b/>
        <sz val="14"/>
        <color rgb="FF993300"/>
        <rFont val="Arial"/>
        <family val="2"/>
      </rPr>
      <t xml:space="preserve">, Data/Maklumat dan Perkhidmatan. Format Senarai Inventori yang lengkap mengandungi jenis aset, format, lokasi, maklumat </t>
    </r>
    <r>
      <rPr>
        <b/>
        <i/>
        <sz val="14"/>
        <color rgb="FF993300"/>
        <rFont val="Arial"/>
        <family val="2"/>
      </rPr>
      <t>backup,</t>
    </r>
    <r>
      <rPr>
        <b/>
        <sz val="14"/>
        <color rgb="FF993300"/>
        <rFont val="Arial"/>
        <family val="2"/>
      </rPr>
      <t xml:space="preserve"> maklumat lesen dan nilai bisnes.</t>
    </r>
    <r>
      <rPr>
        <u/>
        <sz val="14"/>
        <color rgb="FF0000FF"/>
        <rFont val="Arial"/>
        <family val="2"/>
      </rPr>
      <t xml:space="preserve">
</t>
    </r>
    <r>
      <rPr>
        <b/>
        <sz val="14"/>
        <color rgb="FF993300"/>
        <rFont val="Arial"/>
        <family val="2"/>
      </rPr>
      <t>Dokumen yang perlu disediakan:</t>
    </r>
    <r>
      <rPr>
        <sz val="14"/>
        <color rgb="FF0000FF"/>
        <rFont val="Arial"/>
        <family val="2"/>
      </rPr>
      <t xml:space="preserve">
1. Salinan senarai aset  ICT yang dikemaskini.
</t>
    </r>
  </si>
  <si>
    <r>
      <rPr>
        <b/>
        <sz val="14"/>
        <color rgb="FF993300"/>
        <rFont val="Arial"/>
        <family val="2"/>
      </rPr>
      <t>Personel agensi hendaklah mendapat keizinan terlebih dahulu sebelum membawa keluar semua peralatan, maklumat atau perisian.</t>
    </r>
    <r>
      <rPr>
        <sz val="14"/>
        <color rgb="FF0000FF"/>
        <rFont val="Arial"/>
        <family val="2"/>
      </rPr>
      <t xml:space="preserve">
</t>
    </r>
    <r>
      <rPr>
        <b/>
        <sz val="14"/>
        <color rgb="FF993300"/>
        <rFont val="Arial"/>
        <family val="2"/>
      </rPr>
      <t xml:space="preserve">
Dokumen yang perlu disediakan:</t>
    </r>
    <r>
      <rPr>
        <sz val="14"/>
        <color rgb="FF0000FF"/>
        <rFont val="Arial"/>
        <family val="2"/>
      </rPr>
      <t xml:space="preserve">
1. Salinan borang keizinan atau dokumen sokongan lain untuk membawa keluar aset ICT.</t>
    </r>
  </si>
  <si>
    <r>
      <rPr>
        <b/>
        <sz val="14"/>
        <color rgb="FF913C0D"/>
        <rFont val="Arial"/>
        <family val="2"/>
      </rPr>
      <t>Penilaian ini adalah berdasarkan inisiatif Pejabat Tanah untuk membudayakan penggunaan emel diperingkat agensi
Penilaian turut bergantung kepada polisi emel di agensi sekiranya ada.</t>
    </r>
    <r>
      <rPr>
        <u/>
        <sz val="14"/>
        <color rgb="FF800000"/>
        <rFont val="Arial"/>
        <family val="2"/>
      </rPr>
      <t xml:space="preserve">
</t>
    </r>
    <r>
      <rPr>
        <b/>
        <sz val="14"/>
        <color rgb="FF913C0D"/>
        <rFont val="Arial"/>
        <family val="2"/>
      </rPr>
      <t>Dokumen yang perlu disediakan:</t>
    </r>
    <r>
      <rPr>
        <sz val="14"/>
        <color rgb="FF800000"/>
        <rFont val="Arial"/>
        <family val="2"/>
      </rPr>
      <t xml:space="preserve">
</t>
    </r>
    <r>
      <rPr>
        <sz val="14"/>
        <color rgb="FF0000FF"/>
        <rFont val="Arial"/>
        <family val="2"/>
      </rPr>
      <t>1. Salinan dasar/polisi e-mel agensi.
2. Salinan daftar pengguna mengikut kategori.</t>
    </r>
    <r>
      <rPr>
        <sz val="14"/>
        <color rgb="FF000000"/>
        <rFont val="Arial"/>
        <family val="2"/>
      </rPr>
      <t xml:space="preserve">
</t>
    </r>
  </si>
  <si>
    <r>
      <rPr>
        <b/>
        <sz val="14"/>
        <color rgb="FF375623"/>
        <rFont val="Arial"/>
        <family val="2"/>
      </rPr>
      <t xml:space="preserve">Rujuk Pekeliling Perbendaharaan Bil. 5 Tahun 2007: Tatacara Pengurusan Aset Alih Kerajaan. 
Sampling:
</t>
    </r>
    <r>
      <rPr>
        <sz val="14"/>
        <color rgb="FF0000FF"/>
        <rFont val="Arial"/>
        <family val="2"/>
      </rPr>
      <t xml:space="preserve">1) Pemeriksaan akan dibuat secara rawak
</t>
    </r>
    <r>
      <rPr>
        <b/>
        <sz val="14"/>
        <color rgb="FF913C0D"/>
        <rFont val="Arial"/>
        <family val="2"/>
      </rPr>
      <t>Dokumen yang perlu disediakan:</t>
    </r>
    <r>
      <rPr>
        <sz val="14"/>
        <color rgb="FF0000FF"/>
        <rFont val="Arial"/>
        <family val="2"/>
      </rPr>
      <t xml:space="preserve">
1. KEW.PA-13 (Senarai Aset Alih Kerajaan Yang Memerlukan Penyelenggaraanl); dan 
2. KEW.PA- 14 (Daftar Penyelenggaraan Harta Modal). 
</t>
    </r>
    <r>
      <rPr>
        <b/>
        <sz val="14"/>
        <color rgb="FF913C0D"/>
        <rFont val="Arial"/>
        <family val="2"/>
      </rPr>
      <t>Perkara yang disemak:</t>
    </r>
    <r>
      <rPr>
        <sz val="14"/>
        <color rgb="FF0000FF"/>
        <rFont val="Arial"/>
        <family val="2"/>
      </rPr>
      <t xml:space="preserve">
1. Senarai aset yang diselenggara
2. Tarikh Penyelenggaraan
</t>
    </r>
  </si>
  <si>
    <r>
      <rPr>
        <b/>
        <sz val="14"/>
        <color rgb="FF993300"/>
        <rFont val="Arial"/>
        <family val="2"/>
      </rPr>
      <t>Agensi hendaklah menguruskan urusan keluar, berhenti, pertukaran peranan dan tanggungjawab personel, kontraktor dan pengguna pihak ketiga bagi memastikan semua perkakasan, perisian dan dokumen agensi dipulangkan dan hak akses ditarik balik.
Dokumen yang perlu disediakan:</t>
    </r>
    <r>
      <rPr>
        <sz val="14"/>
        <color rgb="FF0000FF"/>
        <rFont val="Arial"/>
        <family val="2"/>
      </rPr>
      <t xml:space="preserve">
1. Salinan senarai kontraktor yang berhenti/bertukar peranan.
2. Salinan borang pemberhentian kawalan akses.
3. Salinan senarai serahan peralatan ICT bagi kontraktor.
</t>
    </r>
  </si>
  <si>
    <r>
      <rPr>
        <b/>
        <sz val="14"/>
        <color rgb="FF993300"/>
        <rFont val="Arial"/>
        <family val="2"/>
      </rPr>
      <t>Perubahan personel termasuk urusan keluar, berhenti, pertukaran peranan dan tanggungjawab personel.
Dokumen yang perlu disediakan:</t>
    </r>
    <r>
      <rPr>
        <sz val="14"/>
        <color rgb="FF0000FF"/>
        <rFont val="Arial"/>
        <family val="2"/>
      </rPr>
      <t xml:space="preserve">
1. Salinan senarai personel yang keluar/berhenti/bertukar.
2. Salinan borang pemberhentian kawalan akses.
3. Salinan senarai serahan peralatan ICT bagi personel.
</t>
    </r>
  </si>
  <si>
    <r>
      <rPr>
        <b/>
        <sz val="14"/>
        <color rgb="FF0000FF"/>
        <rFont val="Arial"/>
        <family val="2"/>
      </rPr>
      <t xml:space="preserve">Pengurusan Rekod merupakan satu bidang pengurusan yang bertanggungjawab bagi mengadakan kawalan secara efisyen dan sistematik ke atas pewujudan, penggunaan, penyenggaraan dan pelupusan rekod. Kawalan ini termasuk penawanan bukti dan maklumat mengenai aktiviti dan transaksi sesebuah organisasi (Malaysia Standard 2223-1:2009). </t>
    </r>
    <r>
      <rPr>
        <sz val="14"/>
        <color rgb="FF0000FF"/>
        <rFont val="Arial"/>
        <family val="2"/>
      </rPr>
      <t xml:space="preserve">
</t>
    </r>
    <r>
      <rPr>
        <b/>
        <sz val="14"/>
        <color rgb="FF0000FF"/>
        <rFont val="Arial"/>
        <family val="2"/>
      </rPr>
      <t>Rujuk Akta Arkib Negara Malaysia 2003 (Akta 629) dan Pengurusan Rekod Kerajaan.</t>
    </r>
    <r>
      <rPr>
        <sz val="14"/>
        <color rgb="FF0000FF"/>
        <rFont val="Arial"/>
        <family val="2"/>
      </rPr>
      <t xml:space="preserve">
</t>
    </r>
    <r>
      <rPr>
        <b/>
        <sz val="14"/>
        <color rgb="FF0000FF"/>
        <rFont val="Arial"/>
        <family val="2"/>
      </rPr>
      <t xml:space="preserve">
Fungsi Ketua Pengarah adalah merangkumi:</t>
    </r>
    <r>
      <rPr>
        <sz val="14"/>
        <color rgb="FF0000FF"/>
        <rFont val="Arial"/>
        <family val="2"/>
      </rPr>
      <t xml:space="preserve">
i. Seksyen 7 (a): memeriksa rekod yang dalam jagaan atau di bawah kawalan pejabat awam dan memberi nasihat mengenai pewujudan, penyenggaraan, penyimpanan, penggunaan dan pelupusan rekod;
ii. Seksyen 7 (e): memusnahkan atau selainnya melupuskan atau membenarkan pemusnahan atau pelupusan rekod awam;
iii. Seksyen 7 (f): menasihati pejabat awam tentang penubuhan Pusat Rekod Agensi;
iv. Seksyen 7 (g): menasihati pejabat awam dalam perancangan, pelaksanaan dan penilian program pengurusan rekod mereka;
v. Seksyen 7(h): menetapkan standard dan tatacara bagi pembaikan program pengurusan rekod;
vi. Seksyen 7 (i): menyediakan latihan dalam pengurusan rekod; dan
vii. Seksyen 7 (q): mengenalpasti dan membuat salinan rekod penting yang perlu bagi keberterusan fungsi atau penyusunan semula sesuatu organisasi semasa dan selepas darurat dan juga rekod yang perlu bagi perlindungan hak dan kepentingan organisasi itu dan orang perseorangan yang secara langsung terjejas dengan kegiatan organisasi itu.
</t>
    </r>
  </si>
  <si>
    <t xml:space="preserve">Adakah dokumen-dokumen yang berkaitan dengan pengurusan rekod disediakan sebagai bahan rujukan dan dilaksanakan di agensi?
</t>
  </si>
  <si>
    <t>Ada Akta Arkib Negara dan 3 dokumen rujukan</t>
  </si>
  <si>
    <r>
      <t xml:space="preserve">Ada Akta Arkib Negara dan &gt; </t>
    </r>
    <r>
      <rPr>
        <u/>
        <sz val="12"/>
        <color rgb="FF0000FF"/>
        <rFont val="Arial"/>
        <family val="2"/>
      </rPr>
      <t>5 dokumen rujukan
lain</t>
    </r>
    <r>
      <rPr>
        <sz val="12"/>
        <color rgb="FF0000FF"/>
        <rFont val="Arial"/>
        <family val="2"/>
      </rPr>
      <t xml:space="preserve">
</t>
    </r>
  </si>
  <si>
    <r>
      <t xml:space="preserve">Ada Akta Arkib Negara, </t>
    </r>
    <r>
      <rPr>
        <u/>
        <sz val="12"/>
        <color rgb="FF0000FF"/>
        <rFont val="Arial"/>
        <family val="2"/>
      </rPr>
      <t>&gt; 5 dokumen rujukan dan</t>
    </r>
    <r>
      <rPr>
        <sz val="12"/>
        <color rgb="FF0000FF"/>
        <rFont val="Arial"/>
        <family val="2"/>
      </rPr>
      <t xml:space="preserve"> panduan/ garis panduan/ SOP/ manual/ arahan     pentadbiran pengurusan rekod yang disediakan oleh agensi untuk rujukan dan pelaksanaan</t>
    </r>
  </si>
  <si>
    <r>
      <rPr>
        <b/>
        <sz val="14"/>
        <color rgb="FF993300"/>
        <rFont val="Arial"/>
        <family val="2"/>
      </rPr>
      <t xml:space="preserve">Dokumen-dokumen rujukan:
</t>
    </r>
    <r>
      <rPr>
        <sz val="14"/>
        <color rgb="FF0000FF"/>
        <rFont val="Arial"/>
        <family val="2"/>
      </rPr>
      <t>i.Akta Arkib Negara 2003 (Akta 629/ Enakmen Rekod dan Arkib Negeri Sabah 2007 (No. 7 Tahun 2007 / The Sarawak Government Gazette Part iii (29 October 2009); 
ii. Akta Rahsia Rasmi 1972 (Akta 88); 
iii. Arahan Keselamatan;
iv. Dasar Pengurusan Rekod  Kerajaan;
v. Surat Pekeliling Bil. 5 Tahun 2007: Panduan Pengurusan Pejabat;
vi. Surat Pekeliling Am Bil 1/1997 Peraturan Pemeliharaan Rekod-Rekod Kerajaan;
vii. Surat Pekeliling Am Bil 1/1970;
viii.Malaysian Standard 2223-1: 2009 &amp; 2223- 2: 2009; dan
ix. Dasar/Peraturan/Arahan/Panduan disediakan oleh agensi sendiri.</t>
    </r>
    <r>
      <rPr>
        <sz val="14"/>
        <color rgb="FF993300"/>
        <rFont val="Arial"/>
        <family val="2"/>
      </rPr>
      <t xml:space="preserve">
</t>
    </r>
    <r>
      <rPr>
        <b/>
        <sz val="14"/>
        <color rgb="FF993300"/>
        <rFont val="Arial"/>
        <family val="2"/>
      </rPr>
      <t xml:space="preserve">
Dokumen yang perlu disediakan:
</t>
    </r>
    <r>
      <rPr>
        <sz val="14"/>
        <color rgb="FF0000FF"/>
        <rFont val="Arial"/>
        <family val="2"/>
      </rPr>
      <t>1. Dokumen-dokumen rujukan dalam bentuk hardcopy/softcopy.</t>
    </r>
    <r>
      <rPr>
        <sz val="14"/>
        <color rgb="FF993300"/>
        <rFont val="Arial"/>
        <family val="2"/>
      </rPr>
      <t xml:space="preserve">
</t>
    </r>
    <r>
      <rPr>
        <b/>
        <sz val="14"/>
        <color rgb="FF993300"/>
        <rFont val="Arial"/>
        <family val="2"/>
      </rPr>
      <t xml:space="preserve">
Perkara yang disemak:
</t>
    </r>
    <r>
      <rPr>
        <sz val="14"/>
        <color rgb="FF0000FF"/>
        <rFont val="Arial"/>
        <family val="2"/>
      </rPr>
      <t>1.  Dokumen rujukan yang disimpan dan dirujuk   di jabatan/agensi kerajaan;   dan
2. Dokumen ini digunakan sebagai rujukan untuk menyediakan dasar/ panduan/ garis panduan/ arahan  pentadbiran pengurusan rekod untuk peringkat dalaman jabatan/agensi.</t>
    </r>
  </si>
  <si>
    <t>Dilaksanakan satu kali  setahun</t>
  </si>
  <si>
    <t>Dilaksanakan 3 kali atau lebih setahun</t>
  </si>
  <si>
    <r>
      <rPr>
        <b/>
        <sz val="14"/>
        <color rgb="FF993300"/>
        <rFont val="Arial"/>
        <family val="2"/>
      </rPr>
      <t>Rujuk Pekeliling Perkhidmatan Bil. 5 Tahun 2007: Panduan Pengurusan Pejabat, (Bahagian I: Pengurusan Am Pejabat) Khidmat Nasihat  perenggan 1.22 (g)</t>
    </r>
    <r>
      <rPr>
        <b/>
        <sz val="14"/>
        <color rgb="FF0000FF"/>
        <rFont val="Arial"/>
        <family val="2"/>
      </rPr>
      <t xml:space="preserve">
</t>
    </r>
    <r>
      <rPr>
        <sz val="14"/>
        <color rgb="FF0000FF"/>
        <rFont val="Arial"/>
        <family val="2"/>
      </rPr>
      <t xml:space="preserve">Ketua Jabatan perlu mendapatkan khidmat nasihat daripada Arkib Negara Malaysia mengenai Pengurusan Rekod Kerajaan.
</t>
    </r>
    <r>
      <rPr>
        <sz val="14"/>
        <color rgb="FF993300"/>
        <rFont val="Arial"/>
        <family val="2"/>
      </rPr>
      <t xml:space="preserve">
</t>
    </r>
    <r>
      <rPr>
        <b/>
        <sz val="14"/>
        <color rgb="FF993300"/>
        <rFont val="Arial"/>
        <family val="2"/>
      </rPr>
      <t xml:space="preserve">Rujuk Dasar Pengurusan Rekod Kerajaan 2010, perkara 8.2.2 
</t>
    </r>
    <r>
      <rPr>
        <sz val="14"/>
        <color rgb="FF0000FF"/>
        <rFont val="Arial"/>
        <family val="2"/>
      </rPr>
      <t xml:space="preserve">Adalah menjadi tanggungjawab Ketua Jabatan untuk mendapatkan khidmat kepakaran Arkib Negara Malaysia mengenai Pengurusan Rekod.       
</t>
    </r>
    <r>
      <rPr>
        <b/>
        <sz val="14"/>
        <color rgb="FF0000FF"/>
        <rFont val="Arial"/>
        <family val="2"/>
      </rPr>
      <t xml:space="preserve">
</t>
    </r>
    <r>
      <rPr>
        <b/>
        <sz val="14"/>
        <color rgb="FF993300"/>
        <rFont val="Arial"/>
        <family val="2"/>
      </rPr>
      <t>Dokumen yang perlu disediakan:</t>
    </r>
    <r>
      <rPr>
        <sz val="14"/>
        <color rgb="FF0000FF"/>
        <rFont val="Arial"/>
        <family val="2"/>
      </rPr>
      <t xml:space="preserve">
1. Dokumen rasmi kepada Arkib Negara Malaysia untuk permohonan mengadakan khidmat nasihat di agensi; dan
2. Minit mesyuarat/slaid pembentangan/laporan berkenaan sesi khidmat nasihat pengurusan rekod.
</t>
    </r>
    <r>
      <rPr>
        <b/>
        <sz val="14"/>
        <color rgb="FF993300"/>
        <rFont val="Arial"/>
        <family val="2"/>
      </rPr>
      <t>Perkara yang disemak:</t>
    </r>
    <r>
      <rPr>
        <b/>
        <sz val="14"/>
        <color rgb="FF0000FF"/>
        <rFont val="Arial"/>
        <family val="2"/>
      </rPr>
      <t xml:space="preserve">
</t>
    </r>
    <r>
      <rPr>
        <sz val="14"/>
        <color rgb="FF0000FF"/>
        <rFont val="Arial"/>
        <family val="2"/>
      </rPr>
      <t>1.  Perancangan agensi untuk mengadakan sesi khidmat nasihat mengenai pengurusan rekod dengan Arkib Negara Malaysia; dan
2. Tarikh khidmat nasihat oleh Arkib Negara Malaysia yang telah diadakan di agensi; atau
3</t>
    </r>
    <r>
      <rPr>
        <sz val="14"/>
        <color rgb="FF0000FF"/>
        <rFont val="Arial"/>
        <family val="2"/>
      </rPr>
      <t>. Sebarang khidmat nasihat melalui email atau telefon yang direkodkan.</t>
    </r>
  </si>
  <si>
    <t>Melantik hanya Pegawai Tadbir Rekod Jabatan (Gred 22 ke bawah)</t>
  </si>
  <si>
    <r>
      <t xml:space="preserve">Merujuk kepada:
</t>
    </r>
    <r>
      <rPr>
        <sz val="14"/>
        <color rgb="FF0000FF"/>
        <rFont val="Arial"/>
        <family val="2"/>
      </rPr>
      <t>Surat Pekeliling Am Bil 1/1997 Peraturan Pemeliharaan Rekod-Rekod Kerajaan Para 6.1 
Surat Pekeliling Perkhidmatan Bilangan 5 Tahun 2007: Panduan Pengurusan Pejabat Bhg. VIII, para 8.2 (d</t>
    </r>
    <r>
      <rPr>
        <b/>
        <sz val="14"/>
        <color rgb="FF0000FF"/>
        <rFont val="Arial"/>
        <family val="2"/>
      </rPr>
      <t>)</t>
    </r>
    <r>
      <rPr>
        <b/>
        <sz val="14"/>
        <color rgb="FF993300"/>
        <rFont val="Arial"/>
        <family val="2"/>
      </rPr>
      <t xml:space="preserve">
Dokumen yang perlu disediakan
</t>
    </r>
    <r>
      <rPr>
        <sz val="14"/>
        <color rgb="FF0000FF"/>
        <rFont val="Arial"/>
        <family val="2"/>
      </rPr>
      <t>Surat pencalonan jabatan kepada Arkib Negara Malaysia;
Surat pelantikan pegawai berkenaan di jabatan/agensi dari Arkib Negara Malaysia;</t>
    </r>
    <r>
      <rPr>
        <sz val="14"/>
        <color rgb="FF993300"/>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Nama pegawai, gred, jawatan dan senarai tugas dalam bidang pengurusan rekod
Senarai PRJ  agensi
Menjalankan tugas sebagai PRJ / PTRJ</t>
    </r>
    <r>
      <rPr>
        <b/>
        <sz val="14"/>
        <color rgb="FF993300"/>
        <rFont val="Arial"/>
        <family val="2"/>
      </rPr>
      <t xml:space="preserve">
</t>
    </r>
  </si>
  <si>
    <r>
      <t xml:space="preserve">Merujuk kepada:
</t>
    </r>
    <r>
      <rPr>
        <sz val="14"/>
        <color rgb="FF0000FF"/>
        <rFont val="Arial"/>
        <family val="2"/>
      </rPr>
      <t>Dasar Pengurusan Rekod Kerajaan 2010, perkara 8.2.6</t>
    </r>
    <r>
      <rPr>
        <b/>
        <sz val="14"/>
        <color rgb="FF993300"/>
        <rFont val="Arial"/>
        <family val="2"/>
      </rPr>
      <t xml:space="preserve">
Dokumen yang perlu disediakan
</t>
    </r>
    <r>
      <rPr>
        <sz val="14"/>
        <color rgb="FF0000FF"/>
        <rFont val="Arial"/>
        <family val="2"/>
      </rPr>
      <t>Senarai latihan Pengurusan Rekod dalam Pelan Operasi Latihan  aensi kerajaan; dan
Senarai nama pegawai yang terlibat dan dikenal pasti untuk menghadiri latihan.</t>
    </r>
    <r>
      <rPr>
        <b/>
        <sz val="14"/>
        <color rgb="FF993300"/>
        <rFont val="Arial"/>
        <family val="2"/>
      </rPr>
      <t xml:space="preserve">
Perkara yang disemak
</t>
    </r>
    <r>
      <rPr>
        <sz val="14"/>
        <color rgb="FF0000FF"/>
        <rFont val="Arial"/>
        <family val="2"/>
      </rPr>
      <t>Pelaksanaan  Pelan Operasi Latihan mengenai pengurusan rekod di jabatan/agensi kerajaan; 
PRJ/PTRJ, pegawai baru  dan pegawai serta kakitangan sedia ada yang telah menghadiri latihan;
Surat jemputan penceramah dari sektor awam/swasta;
Buku Program Latihan; dan
Sijil Kursus/Latihan</t>
    </r>
    <r>
      <rPr>
        <b/>
        <sz val="14"/>
        <color rgb="FF0000FF"/>
        <rFont val="Arial"/>
        <family val="2"/>
      </rPr>
      <t xml:space="preserve">
</t>
    </r>
  </si>
  <si>
    <r>
      <t xml:space="preserve">Merujuk kepada:
</t>
    </r>
    <r>
      <rPr>
        <sz val="14"/>
        <color rgb="FF0000FF"/>
        <rFont val="Arial"/>
        <family val="2"/>
      </rPr>
      <t>Surat Pekeliling Perkhidmatan Bilangan 5 Tahun 2007: Panduan Pengurusan Pejabat Bhg. VI Urusan Surat Kerajaan, para 6.8 dan para 6.11.</t>
    </r>
    <r>
      <rPr>
        <sz val="14"/>
        <color rgb="FF993300"/>
        <rFont val="Arial"/>
        <family val="2"/>
      </rPr>
      <t xml:space="preserve">
</t>
    </r>
    <r>
      <rPr>
        <b/>
        <sz val="14"/>
        <color rgb="FF993300"/>
        <rFont val="Arial"/>
        <family val="2"/>
      </rPr>
      <t xml:space="preserve">
 Dokumen yang perlu disediakan
</t>
    </r>
    <r>
      <rPr>
        <sz val="14"/>
        <color rgb="FF0000FF"/>
        <rFont val="Arial"/>
        <family val="2"/>
      </rPr>
      <t>Buku Daftar Surat Menyurat  (Am  10  Pin. 3/80);
Sistem Pendaftaran Surat Masuk / Keluar;
Buku kiriman surat dengan tangan (am 109-pin. 3/82); 
Slip Penerimaan  (Pers.67-Pin. 3/87);
Buku Daftar Am 492;
Buku Daftar Am 492A;
Buku Daftar Am 492B;
Print screen daftar surat masuk/keluar secara elektronik (sekiranya ada)
Catatan dalam kertas minit berkaitan surat yang dikandungkan.</t>
    </r>
    <r>
      <rPr>
        <b/>
        <sz val="14"/>
        <color rgb="FF993300"/>
        <rFont val="Arial"/>
        <family val="2"/>
      </rPr>
      <t xml:space="preserve">
Perkara yang disemak
</t>
    </r>
    <r>
      <rPr>
        <sz val="14"/>
        <color rgb="FF0000FF"/>
        <rFont val="Arial"/>
        <family val="2"/>
      </rPr>
      <t>Maklumat  dalam Buku Daftar surat masuk/keluar secara manual dan elektronik adalah kemaskini dan lengkap.
Print screen daftar surat masuk/keluar secara elektronik (sekiranya ada)
Senarai surat yang disimpan setiap bulan (print daripada Sistem Pendaftaran Surat)</t>
    </r>
    <r>
      <rPr>
        <b/>
        <sz val="14"/>
        <color rgb="FF993300"/>
        <rFont val="Arial"/>
        <family val="2"/>
      </rPr>
      <t xml:space="preserve">
</t>
    </r>
  </si>
  <si>
    <t xml:space="preserve">Adakah Agensi menyediakan sistem klasifikasi fail Housekeeping dan Fungsian?
</t>
  </si>
  <si>
    <t xml:space="preserve">Tiada
</t>
  </si>
  <si>
    <t xml:space="preserve">Agensi telah menyediakan sistem klasifikasi fail fungsian tetapi belum dilaksanakan di agensi </t>
  </si>
  <si>
    <r>
      <rPr>
        <b/>
        <sz val="14"/>
        <color rgb="FF990000"/>
        <rFont val="Arial"/>
        <family val="2"/>
      </rPr>
      <t xml:space="preserve">Merujuk kepada:
</t>
    </r>
    <r>
      <rPr>
        <sz val="14"/>
        <color rgb="FF0000FF"/>
        <rFont val="Arial"/>
        <family val="2"/>
      </rPr>
      <t>Surat Pekeliling Perkhidmatan Bil. 5 Tahun 2007: Panduan Pengurusan Pejabat, Bhg. VII, Pengurusan Fail, perenggan 7.4 – Pengkelasan Perkara dan Pengkodan;
ii.    Panduan Pembangunan Sistem  Klasifikasi Fail Pejabat Awam; dan
Klasifikasi Fail Urusan Am (Housekeeping).</t>
    </r>
    <r>
      <rPr>
        <b/>
        <sz val="14"/>
        <color rgb="FF990000"/>
        <rFont val="Arial"/>
        <family val="2"/>
      </rPr>
      <t xml:space="preserve">
Dokumen yang perlu disediakan
</t>
    </r>
    <r>
      <rPr>
        <sz val="14"/>
        <color rgb="FF0000FF"/>
        <rFont val="Arial"/>
        <family val="2"/>
      </rPr>
      <t>ii.  Surat permohonan khidmat nasihat berkaitan klasifikasi fail kepada Arkib Negara; 
iii. Surat jemputan penceramah bagi bengkel penyendiaan klasifikasi fail</t>
    </r>
    <r>
      <rPr>
        <b/>
        <sz val="14"/>
        <color rgb="FF990000"/>
        <rFont val="Arial"/>
        <family val="2"/>
      </rPr>
      <t xml:space="preserve">
Perkara yang disemak:
</t>
    </r>
    <r>
      <rPr>
        <sz val="14"/>
        <color rgb="FF0000FF"/>
        <rFont val="Arial"/>
        <family val="2"/>
      </rPr>
      <t>Deraf klasifikasi fail Agensi;
Laporan/Minit mesyuarat/Slaid taklimat berkaitan bengkel klasifikasi fail yang dianjurkan;
Arahan Pentadbiran penggunaan Sistem Klasifikasi Fail di Agensi;
Manual Klasifikasi Fail; dan 
Surat  Kelulusan penyediaan Klasifikasi Fail oleh Arkib Negara</t>
    </r>
    <r>
      <rPr>
        <sz val="14"/>
        <color rgb="FF0000FF"/>
        <rFont val="Arial"/>
        <family val="2"/>
      </rPr>
      <t xml:space="preserve">
</t>
    </r>
  </si>
  <si>
    <t>Mematuhi &lt; 3 prosedur</t>
  </si>
  <si>
    <t>Mematuhi 3-4 prosedur yang ditetapkan</t>
  </si>
  <si>
    <t>Mematuhi 5-6 prosedur yang ditetapkan</t>
  </si>
  <si>
    <t>Mematuhi 7-8 prosedur yang ditetapkan</t>
  </si>
  <si>
    <t>Mematuhi &gt; 8  prosedur yang ditetapkan  (menggunakan Sistem Pendaftaran Fail)</t>
  </si>
  <si>
    <r>
      <rPr>
        <b/>
        <sz val="14"/>
        <color rgb="FF993300"/>
        <rFont val="Arial"/>
        <family val="2"/>
      </rPr>
      <t xml:space="preserve">Merujuk kepada:
</t>
    </r>
    <r>
      <rPr>
        <sz val="14"/>
        <color rgb="FF0000FF"/>
        <rFont val="Arial"/>
        <family val="2"/>
      </rPr>
      <t>Surat Pekeliling Perkhidmatan Bil. 5 Tahun 2007: Panduan Pengurusan Pejabat (Bahagian VII: Pengurusan Fail)</t>
    </r>
    <r>
      <rPr>
        <b/>
        <sz val="14"/>
        <color rgb="FF993300"/>
        <rFont val="Arial"/>
        <family val="2"/>
      </rPr>
      <t xml:space="preserve">
Dokumen yang perlu disediakan
</t>
    </r>
    <r>
      <rPr>
        <sz val="14"/>
        <color rgb="FF0000FF"/>
        <rFont val="Arial"/>
        <family val="2"/>
      </rPr>
      <t>Sampel fail urusan am dan fail urusan fungsian</t>
    </r>
    <r>
      <rPr>
        <b/>
        <sz val="14"/>
        <color rgb="FF993300"/>
        <rFont val="Arial"/>
        <family val="2"/>
      </rPr>
      <t xml:space="preserve">
Perkara yang disemak:
</t>
    </r>
    <r>
      <rPr>
        <sz val="14"/>
        <color rgb="FF0000FF"/>
        <rFont val="Arial"/>
        <family val="2"/>
      </rPr>
      <t xml:space="preserve">Buku Daftar Fail / Master listing  fail;
Menggunakan kulit  fail TERBUKA, TERHAD, SULIT, RAHSIA DAN RAHSIA BESAR;
Tajuk dan nombor  fail di kulit fail; 
Penggunaan kertas minit dan penyediaan minit;
Catatan nombor lampiran;
Penggunaan fail sementara yang betul (sampul kecil);
Catatan pergerakan fail di kulit fail / borang / buku dan kad pergerakan fail;
Fail Timbul; 
Pengurusan emel dan cara simpanan; 
Penutupan Fail mengikut kriteria-kriteria yang telah ditetapkan;
Penyusunan dan penyimpanan fail; 
Tempoh capaian  fail </t>
    </r>
    <r>
      <rPr>
        <b/>
        <sz val="14"/>
        <color rgb="FF0000FF"/>
        <rFont val="Arial"/>
        <family val="2"/>
      </rPr>
      <t xml:space="preserve">
</t>
    </r>
    <r>
      <rPr>
        <sz val="14"/>
        <color rgb="FF0000FF"/>
        <rFont val="Arial"/>
        <family val="2"/>
      </rPr>
      <t xml:space="preserve">
</t>
    </r>
  </si>
  <si>
    <t>Mematuhi 1 kriteria</t>
  </si>
  <si>
    <t>Mematuhi 3-4 kriteria</t>
  </si>
  <si>
    <t>Mematuhi &gt; 4  kriteria</t>
  </si>
  <si>
    <r>
      <rPr>
        <b/>
        <sz val="14"/>
        <color rgb="FFC00000"/>
        <rFont val="Arial"/>
        <family val="2"/>
      </rPr>
      <t>Merujuk kepada:</t>
    </r>
    <r>
      <rPr>
        <b/>
        <sz val="14"/>
        <color rgb="FF375623"/>
        <rFont val="Arial"/>
        <family val="2"/>
      </rPr>
      <t xml:space="preserve">
</t>
    </r>
    <r>
      <rPr>
        <sz val="14"/>
        <color rgb="FF0000CC"/>
        <rFont val="Arial"/>
        <family val="2"/>
      </rPr>
      <t xml:space="preserve">Dasar Pengurusan Rekod Kerajaan 2010, perkara 8.1.3
Arahan Keselamatan, perkara Keselamatan Dokumen, Bahagian IV, Pernyimpanan Perkara-Perkara Terperingkat, para 58 (a) &amp; (b) </t>
    </r>
    <r>
      <rPr>
        <b/>
        <sz val="14"/>
        <color rgb="FF375623"/>
        <rFont val="Arial"/>
        <family val="2"/>
      </rPr>
      <t xml:space="preserve">
</t>
    </r>
    <r>
      <rPr>
        <b/>
        <sz val="14"/>
        <color rgb="FFC00000"/>
        <rFont val="Arial"/>
        <family val="2"/>
      </rPr>
      <t xml:space="preserve">
Dokumen yang perlu disediakan</t>
    </r>
    <r>
      <rPr>
        <b/>
        <sz val="14"/>
        <color rgb="FF375623"/>
        <rFont val="Arial"/>
        <family val="2"/>
      </rPr>
      <t xml:space="preserve">
</t>
    </r>
    <r>
      <rPr>
        <sz val="14"/>
        <color rgb="FF0000CC"/>
        <rFont val="Arial"/>
        <family val="2"/>
      </rPr>
      <t>Dokumen mengenai pengurusan Registri jabatan (sekiranya ada).</t>
    </r>
    <r>
      <rPr>
        <b/>
        <sz val="14"/>
        <color rgb="FF375623"/>
        <rFont val="Arial"/>
        <family val="2"/>
      </rPr>
      <t xml:space="preserve">
</t>
    </r>
    <r>
      <rPr>
        <b/>
        <sz val="14"/>
        <color rgb="FFC00000"/>
        <rFont val="Arial"/>
        <family val="2"/>
      </rPr>
      <t xml:space="preserve">
Perkara yang disemak</t>
    </r>
    <r>
      <rPr>
        <b/>
        <sz val="14"/>
        <color rgb="FF375623"/>
        <rFont val="Arial"/>
        <family val="2"/>
      </rPr>
      <t xml:space="preserve">
</t>
    </r>
    <r>
      <rPr>
        <sz val="14"/>
        <color rgb="FF0000CC"/>
        <rFont val="Arial"/>
        <family val="2"/>
      </rPr>
      <t>Ada ruang/bilik untuk pengurusan registri;
Kelengkapan dan peralatan yang sesuai;
Ada pegawai dan kakitangan yang mengurus registri agensi;
Fail terperingkat disimpan dalam kabinet berkunci yang berpalang;, 
Sistem berkomputer;
Bilik fail terbuka; dan
Bilik fail terperingkat</t>
    </r>
    <r>
      <rPr>
        <b/>
        <sz val="14"/>
        <color rgb="FF0000CC"/>
        <rFont val="Arial"/>
        <family val="2"/>
      </rPr>
      <t xml:space="preserve">
</t>
    </r>
    <r>
      <rPr>
        <b/>
        <sz val="14"/>
        <color rgb="FF0000FF"/>
        <rFont val="Arial"/>
        <family val="2"/>
      </rPr>
      <t xml:space="preserve">
</t>
    </r>
  </si>
  <si>
    <t xml:space="preserve">Adakah Agensi melupuskan rekod-rekod fungsian berdasar Jadual Pelupusan Rekod Tanah Negara 2014 ?
</t>
  </si>
  <si>
    <r>
      <rPr>
        <b/>
        <sz val="14"/>
        <color rgb="FF993300"/>
        <rFont val="Arial"/>
        <family val="2"/>
      </rPr>
      <t xml:space="preserve">Merujuk kepada:
</t>
    </r>
    <r>
      <rPr>
        <sz val="14"/>
        <color rgb="FF0000FF"/>
        <rFont val="Arial"/>
        <family val="2"/>
      </rPr>
      <t>Akta Arkib Negara 2003  (Akta 629) Bahagian IV Pengurusan Rekod, Seksyen 27: Jadual Pelupusan Rekod 
Warta Kerajaan 13 Oktober 2008 – Peraturan-peraturan Arkib Negara (Penetapan Borang-Borang Bagi Pelupusan Rekod Awam) 2008
Surat Pekeliling Perkhidmatan Bil. 5 Tahun 2007: Panduan Pengurusan Pejabat , Bhg. VIII 8.7, Penyediaan Jadual Pelupusan Rekod.
Jadual Pelupusan Rekod Tanah Negara 2004</t>
    </r>
    <r>
      <rPr>
        <b/>
        <sz val="14"/>
        <color rgb="FF993300"/>
        <rFont val="Arial"/>
        <family val="2"/>
      </rPr>
      <t xml:space="preserve">
Dokumen yang perlu disediakan
</t>
    </r>
    <r>
      <rPr>
        <sz val="14"/>
        <color rgb="FF0000FF"/>
        <rFont val="Arial"/>
        <family val="2"/>
      </rPr>
      <t>Surat permohonan  pelupusan rekod tanah;
Borang Arkib 2/08 – Borang Permohonan Pemusnahan Rekod Awam;
Borang Arkib 11/08 – Borang Pemindahan Rekod Awam;
Borang Arkib 13/08 – Borang Penentusahan Rekod Awam.</t>
    </r>
    <r>
      <rPr>
        <b/>
        <sz val="14"/>
        <color rgb="FF0000FF"/>
        <rFont val="Arial"/>
        <family val="2"/>
      </rPr>
      <t xml:space="preserve">
</t>
    </r>
    <r>
      <rPr>
        <b/>
        <sz val="14"/>
        <color rgb="FF993300"/>
        <rFont val="Arial"/>
        <family val="2"/>
      </rPr>
      <t xml:space="preserve">
Perkara yang disemak
</t>
    </r>
    <r>
      <rPr>
        <sz val="14"/>
        <color rgb="FF0000FF"/>
        <rFont val="Arial"/>
        <family val="2"/>
      </rPr>
      <t>1.  Senarai  rekod-rekod  tanah yang disenaraikan dalam Borang Arkib 2/08;
ii.  Surat Kelulusan pemusnahan / pemindahan oleh Arkib Negara.</t>
    </r>
  </si>
  <si>
    <t xml:space="preserve">Adakah pelupusan rekod tidak aktif/tamat tindakan (urusan am, kewangan dan rekod-rekod yang tidak terdapat dalam JPR Tanah) dilaksanakan agensi?
</t>
  </si>
  <si>
    <t xml:space="preserve">Pelupusan terakhir dibuat &gt; 5 tahun </t>
  </si>
  <si>
    <t xml:space="preserve">Membuat pelupusan 5 tahun sekali </t>
  </si>
  <si>
    <t xml:space="preserve">Membuat pelupusan 2-3  tahun sekali </t>
  </si>
  <si>
    <t xml:space="preserve">Membuat pelupusan satu kali setahun </t>
  </si>
  <si>
    <r>
      <rPr>
        <b/>
        <sz val="14"/>
        <color rgb="FF913C0D"/>
        <rFont val="Arial"/>
        <family val="2"/>
      </rPr>
      <t>Merujuk kepada:</t>
    </r>
    <r>
      <rPr>
        <sz val="14"/>
        <color rgb="FF913C0D"/>
        <rFont val="Arial"/>
        <family val="2"/>
      </rPr>
      <t xml:space="preserve">
</t>
    </r>
    <r>
      <rPr>
        <sz val="14"/>
        <color rgb="FF0000FF"/>
        <rFont val="Arial"/>
        <family val="2"/>
      </rPr>
      <t>Akta Arkib Negara 2003 (Akta 629) Bahagian IV Pengurusan Rekod, Seksyen 26: Pelupusan Rekod Awam
Warta Kerajaan 13 Oktober 2008 – Peraturan-peraturan Arkib Negara (Penetapan Borang-Borang Bagi Pelupusan Rekod Awam) 2008
Surat Pekeliling Perkhidmatan Bil. 5 Tahun 2007: Panduan Pengurusan Pejabat , Bhg. VIII -  para 8.2 (c)
Jadual Pelupusan Rekod Kewangan dan Perakaunan 2008
Jadual Pelupusan Rekod Urusan Am 2012</t>
    </r>
    <r>
      <rPr>
        <sz val="14"/>
        <color rgb="FF913C0D"/>
        <rFont val="Arial"/>
        <family val="2"/>
      </rPr>
      <t xml:space="preserve">
</t>
    </r>
    <r>
      <rPr>
        <b/>
        <sz val="14"/>
        <color rgb="FF913C0D"/>
        <rFont val="Arial"/>
        <family val="2"/>
      </rPr>
      <t>Dokumen yang perlu disediakan</t>
    </r>
    <r>
      <rPr>
        <sz val="14"/>
        <color rgb="FF913C0D"/>
        <rFont val="Arial"/>
        <family val="2"/>
      </rPr>
      <t xml:space="preserve">
</t>
    </r>
    <r>
      <rPr>
        <sz val="14"/>
        <color rgb="FF0000FF"/>
        <rFont val="Arial"/>
        <family val="2"/>
      </rPr>
      <t>Surat permohonan pelupusan kepada Arkib Negara Malaysia;
Senarai pelupusan rekod; 
Surat permohonan  pelupusan rekod tanah;
Borang Arkib 2/08 – Borang Permohonan Pemusnahan Rekod Awam;
Borang Arkib 11/08 – Borang Pemindahan Rekod Awam;
Borang Arkib 12/08 – Penentusahan Pemusnahan Rekod Kewangan dan Perakaunan;
Borang Arkib 13/08 – Borang Penentusahan Pemusnahan Rekod Awam; dan
Borang Kepuasan Pelanggan</t>
    </r>
    <r>
      <rPr>
        <sz val="14"/>
        <color rgb="FF913C0D"/>
        <rFont val="Arial"/>
        <family val="2"/>
      </rPr>
      <t xml:space="preserve">
</t>
    </r>
    <r>
      <rPr>
        <b/>
        <sz val="14"/>
        <color rgb="FF913C0D"/>
        <rFont val="Arial"/>
        <family val="2"/>
      </rPr>
      <t>Perkara yang disemak</t>
    </r>
    <r>
      <rPr>
        <sz val="14"/>
        <color rgb="FF913C0D"/>
        <rFont val="Arial"/>
        <family val="2"/>
      </rPr>
      <t xml:space="preserve">
</t>
    </r>
    <r>
      <rPr>
        <sz val="14"/>
        <color rgb="FF0000FF"/>
        <rFont val="Arial"/>
        <family val="2"/>
      </rPr>
      <t>Senarai fail yang telah dilengkapkan dalam Borang Arkib 2/08, Borang Arkib 3/08, Borang Arkib Kewangan 4/08, Borang Arkib 5/08, Borang Arkib 6/08, Borang Arkib 7/08, Borang Arkib  8/08, Borang Arkib 9/08 , Borang Arkib 10/08 dan Borang Arkib 11/08; 
Surat kelulusan pelupusan daripada Arkib Negara;
Borang yang telah dilengkapkan dalam  Borang Arkib 12/08 dan 13/08 dan dikemukakan kepada Arkib Negara; dan
Borang Kepuasan Pelanggan dikemukakan kepada Arkib Negara.</t>
    </r>
  </si>
  <si>
    <t>Adakah Agensi melaksanakan pemindahan rekod yang bernilai kekal?</t>
  </si>
  <si>
    <r>
      <rPr>
        <b/>
        <sz val="14"/>
        <color rgb="FFC00000"/>
        <rFont val="Arial"/>
        <family val="2"/>
      </rPr>
      <t>Merujuk kepada:</t>
    </r>
    <r>
      <rPr>
        <sz val="14"/>
        <color rgb="FF0000FF"/>
        <rFont val="Arial"/>
        <family val="2"/>
      </rPr>
      <t xml:space="preserve">
Akta Arkib Negara 2003 (Akta 629) - Seksyen 28 (1)
Dasar Pengurusan Rekod Kerajaan  2010,  perkara 8.1.6
Jadual Pelupusan Rekod  Urusan Am 2012
Surat Pekeliling Am Bil. 1/2003 –Pengumpulan dan Pemeliharaan Surat-Surat Persendirian Penjawat-Penjawat Tinggi Kerajaan di Arkib Negara
Dasar Perolehan dan Penilaian Rekod Awam
Surat Pekeliling Am Bil. 1/1970 – Mengadakan Suatu Kumpulan Laporan-Laporan Rasmi di Arkib Negara
</t>
    </r>
    <r>
      <rPr>
        <b/>
        <sz val="14"/>
        <color rgb="FF0000FF"/>
        <rFont val="Arial"/>
        <family val="2"/>
      </rPr>
      <t xml:space="preserve">
</t>
    </r>
    <r>
      <rPr>
        <b/>
        <sz val="14"/>
        <color rgb="FFC00000"/>
        <rFont val="Arial"/>
        <family val="2"/>
      </rPr>
      <t>Dokumen yang  perlu disediakan</t>
    </r>
    <r>
      <rPr>
        <sz val="14"/>
        <color rgb="FF0000FF"/>
        <rFont val="Arial"/>
        <family val="2"/>
      </rPr>
      <t xml:space="preserve">
Borang Senarai Pemindahan Rekod Awam  - Fail/Non-File ( Arkib 11/08).
Cadangan pemindahan terbitan rasmi,  gambar rasmi, bahan pandang dengar, minit mesyuarat, buku perkhidmatan, dan koleksi kertas-kertas kerja 
</t>
    </r>
    <r>
      <rPr>
        <b/>
        <sz val="14"/>
        <color rgb="FFC00000"/>
        <rFont val="Arial"/>
        <family val="2"/>
      </rPr>
      <t xml:space="preserve">
Perkara yang disemak</t>
    </r>
    <r>
      <rPr>
        <sz val="14"/>
        <color rgb="FF0000FF"/>
        <rFont val="Arial"/>
        <family val="2"/>
      </rPr>
      <t xml:space="preserve">
Senarai pemindahan rekod yang telah dilengkapkan dalam Borang Arkib 11/08;
Surat pengesahan pemindahan oleh Arkib Negara; dan 
Surat akuan pemindahan oleh Arkib Negara.</t>
    </r>
    <r>
      <rPr>
        <sz val="14"/>
        <color rgb="FF0000FF"/>
        <rFont val="Arial"/>
        <family val="2"/>
      </rPr>
      <t xml:space="preserve">
</t>
    </r>
  </si>
  <si>
    <r>
      <rPr>
        <b/>
        <sz val="14"/>
        <color rgb="FF913C0D"/>
        <rFont val="Arial"/>
        <family val="2"/>
      </rPr>
      <t>Keputusan ke atas permohonan dibuat oleh pihak yang diberi  kuasa.
Peruntukan dalam KTN memberi kuasa memutus kepada  PBN/Pengarah Negeri /Pentadbir Tanah dan tertakluk kepada  sebarang perwakilan kuasa sekiranya ada.</t>
    </r>
    <r>
      <rPr>
        <sz val="14"/>
        <color rgb="FF0000FF"/>
        <rFont val="Arial"/>
        <family val="2"/>
      </rPr>
      <t xml:space="preserve">
</t>
    </r>
    <r>
      <rPr>
        <b/>
        <sz val="14"/>
        <color rgb="FF913C0D"/>
        <rFont val="Arial"/>
        <family val="2"/>
      </rPr>
      <t>Sampling fail permohonan :</t>
    </r>
    <r>
      <rPr>
        <sz val="14"/>
        <color rgb="FF0000FF"/>
        <rFont val="Arial"/>
        <family val="2"/>
      </rPr>
      <t xml:space="preserve">
1) Minimum 5 fail
2) Diambil secara rawak</t>
    </r>
    <r>
      <rPr>
        <sz val="14"/>
        <color rgb="FF993300"/>
        <rFont val="Arial"/>
        <family val="2"/>
      </rPr>
      <t xml:space="preserve">
</t>
    </r>
    <r>
      <rPr>
        <b/>
        <sz val="14"/>
        <color rgb="FF993300"/>
        <rFont val="Arial"/>
        <family val="2"/>
      </rPr>
      <t>Perkara yang disemak :</t>
    </r>
    <r>
      <rPr>
        <sz val="14"/>
        <color rgb="FF0000FF"/>
        <rFont val="Arial"/>
        <family val="2"/>
      </rPr>
      <t xml:space="preserve">
1. Senarai warta  perwakilan kuasa urusan tanah 
2. Pekeliling/surat arahan perwakilan kuasa
3. Fail Meja - Senarai Tugas
4. Fail Permohonan 
5. Bilangan pegawai yang berkenaan mengikut waran                                                                                                                  </t>
    </r>
  </si>
  <si>
    <r>
      <rPr>
        <b/>
        <sz val="14"/>
        <color rgb="FF993300"/>
        <rFont val="Arial"/>
        <family val="2"/>
      </rPr>
      <t xml:space="preserve">Sampling fail permohonan :
</t>
    </r>
    <r>
      <rPr>
        <sz val="14"/>
        <color rgb="FF0000FF"/>
        <rFont val="Arial"/>
        <family val="2"/>
      </rPr>
      <t>1) Minimum 5 fail
2) Diambil secara rawak</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Borang Permohonan lengkap diisi dalam bilangan yang mencukupi
2. Bayaran permohonan diterima 
3. Pelan kawasan dan gambar tanah yang dipohon (sekiranya berkenaan) disertakan 
4. Maklumat asas pemohon (Alamat, kewarganegaraan,pekerjaan)
5. Surat kebenaran Ketua Jabatan sekiranya pemohon adalah kakitangan kerajaan
6. Salinan kad pengenalan (sekiranya pemohon adalah individu) atau Borang Pendaftaran Syarikat (M&amp;A), Borang 24, Borang 49 atau Undang-undang Tubuh dan Resolusi/minit mesyuarat sekiranya pemohon adalah badan/syarikat.</t>
    </r>
    <r>
      <rPr>
        <sz val="14"/>
        <color rgb="FFFF0000"/>
        <rFont val="Arial"/>
        <family val="2"/>
      </rPr>
      <t xml:space="preserve">
</t>
    </r>
    <r>
      <rPr>
        <sz val="14"/>
        <color rgb="FF0000FF"/>
        <rFont val="Arial"/>
        <family val="2"/>
      </rPr>
      <t xml:space="preserve">
</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</si>
  <si>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t>
    </r>
    <r>
      <rPr>
        <i/>
        <sz val="14"/>
        <color rgb="FF0000FF"/>
        <rFont val="Arial"/>
        <family val="2"/>
      </rPr>
      <t xml:space="preserve"> Record of Application </t>
    </r>
    <r>
      <rPr>
        <sz val="14"/>
        <color rgb="FF0000FF"/>
        <rFont val="Arial"/>
        <family val="2"/>
      </rPr>
      <t xml:space="preserve">(RA)/Buku Daftar Permohonan
</t>
    </r>
    <r>
      <rPr>
        <b/>
        <sz val="14"/>
        <color rgb="FF0000FF"/>
        <rFont val="Arial"/>
        <family val="2"/>
      </rPr>
      <t xml:space="preserve">
</t>
    </r>
    <r>
      <rPr>
        <b/>
        <sz val="14"/>
        <color rgb="FF993300"/>
        <rFont val="Arial"/>
        <family val="2"/>
      </rPr>
      <t>Perkara yang disemak :</t>
    </r>
    <r>
      <rPr>
        <sz val="14"/>
        <color rgb="FF0000FF"/>
        <rFont val="Arial"/>
        <family val="2"/>
      </rPr>
      <t xml:space="preserve">
1. Rekod permohonan dalam </t>
    </r>
    <r>
      <rPr>
        <i/>
        <sz val="14"/>
        <color rgb="FF0000FF"/>
        <rFont val="Arial"/>
        <family val="2"/>
      </rPr>
      <t>Record of Application</t>
    </r>
    <r>
      <rPr>
        <sz val="14"/>
        <color rgb="FF0000FF"/>
        <rFont val="Arial"/>
        <family val="2"/>
      </rPr>
      <t xml:space="preserve"> (RA)/ 
    Buku Daftar Permohonan
</t>
    </r>
    <r>
      <rPr>
        <sz val="14"/>
        <color rgb="FF0000FF"/>
        <rFont val="Arial"/>
        <family val="2"/>
      </rPr>
      <t>2. Fail
3. Rekod permohonan dalam sistem (</t>
    </r>
    <r>
      <rPr>
        <i/>
        <sz val="14"/>
        <color rgb="FF0000FF"/>
        <rFont val="Arial"/>
        <family val="2"/>
      </rPr>
      <t>print screen</t>
    </r>
    <r>
      <rPr>
        <sz val="14"/>
        <color rgb="FF0000FF"/>
        <rFont val="Arial"/>
        <family val="2"/>
      </rPr>
      <t>)</t>
    </r>
    <r>
      <rPr>
        <sz val="14"/>
        <color rgb="FF0000FF"/>
        <rFont val="Arial"/>
        <family val="2"/>
      </rPr>
      <t xml:space="preserve">
</t>
    </r>
  </si>
  <si>
    <r>
      <rPr>
        <b/>
        <sz val="14"/>
        <color rgb="FF913C0D"/>
        <rFont val="Arial"/>
        <family val="2"/>
      </rPr>
      <t>Asas s</t>
    </r>
    <r>
      <rPr>
        <b/>
        <i/>
        <sz val="14"/>
        <color rgb="FF913C0D"/>
        <rFont val="Arial"/>
        <family val="2"/>
      </rPr>
      <t>ummary rejection/</t>
    </r>
    <r>
      <rPr>
        <b/>
        <sz val="14"/>
        <color rgb="FF913C0D"/>
        <rFont val="Arial"/>
        <family val="2"/>
      </rPr>
      <t>tolak ringkas Negeri-negeri perlu diberi.
Prosedur mengikut SOP yang ditetapkan oleh PTD.</t>
    </r>
    <r>
      <rPr>
        <b/>
        <sz val="14"/>
        <color rgb="FF993300"/>
        <rFont val="Arial"/>
        <family val="2"/>
      </rPr>
      <t xml:space="preserve">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SOP s</t>
    </r>
    <r>
      <rPr>
        <i/>
        <sz val="14"/>
        <color rgb="FF0000FF"/>
        <rFont val="Arial"/>
        <family val="2"/>
      </rPr>
      <t>ummary rejection</t>
    </r>
    <r>
      <rPr>
        <sz val="14"/>
        <color rgb="FF0000FF"/>
        <rFont val="Arial"/>
        <family val="2"/>
      </rPr>
      <t>/ tolak ringkas
2. F</t>
    </r>
    <r>
      <rPr>
        <sz val="14"/>
        <color rgb="FF0000FF"/>
        <rFont val="Arial"/>
        <family val="2"/>
      </rPr>
      <t>ail  permohonan</t>
    </r>
    <r>
      <rPr>
        <sz val="14"/>
        <color rgb="FF0000FF"/>
        <rFont val="Arial"/>
        <family val="2"/>
      </rPr>
      <t xml:space="preserve">
</t>
    </r>
    <r>
      <rPr>
        <b/>
        <sz val="14"/>
        <color rgb="FF993300"/>
        <rFont val="Arial"/>
        <family val="2"/>
      </rPr>
      <t xml:space="preserve">
Perkara yang disemak:</t>
    </r>
    <r>
      <rPr>
        <sz val="14"/>
        <color rgb="FF0000FF"/>
        <rFont val="Arial"/>
        <family val="2"/>
      </rPr>
      <t xml:space="preserve">
</t>
    </r>
    <r>
      <rPr>
        <sz val="14"/>
        <color rgb="FF0000FF"/>
        <rFont val="Arial"/>
        <family val="2"/>
      </rPr>
      <t>1. Borang</t>
    </r>
    <r>
      <rPr>
        <sz val="14"/>
        <color rgb="FF0000FF"/>
        <rFont val="Arial"/>
        <family val="2"/>
      </rPr>
      <t xml:space="preserve"> permohonan Tanah
2. Penjelasan</t>
    </r>
    <r>
      <rPr>
        <sz val="14"/>
        <color rgb="FF0000FF"/>
        <rFont val="Arial"/>
        <family val="2"/>
      </rPr>
      <t>/Laporan  tanah oleh juruteris / SO
3. Keputusan s</t>
    </r>
    <r>
      <rPr>
        <i/>
        <sz val="14"/>
        <color rgb="FF0000FF"/>
        <rFont val="Arial"/>
        <family val="2"/>
      </rPr>
      <t>ummary rejection</t>
    </r>
    <r>
      <rPr>
        <sz val="14"/>
        <color rgb="FF0000FF"/>
        <rFont val="Arial"/>
        <family val="2"/>
      </rPr>
      <t xml:space="preserve"> oleh Pentadbir Tanah
4. Surat makluman 
5. Pengemaskinian dalam RA / Buku Daftar Permohonan dan </t>
    </r>
    <r>
      <rPr>
        <i/>
        <sz val="14"/>
        <color rgb="FF0000FF"/>
        <rFont val="Arial"/>
        <family val="2"/>
      </rPr>
      <t>charting</t>
    </r>
    <r>
      <rPr>
        <sz val="14"/>
        <color rgb="FF0000FF"/>
        <rFont val="Arial"/>
        <family val="2"/>
      </rPr>
      <t xml:space="preserve"> oleh juruteris (bagi permohonan yang telah dibuka fail)</t>
    </r>
  </si>
  <si>
    <r>
      <rPr>
        <b/>
        <sz val="14"/>
        <color rgb="FF993300"/>
        <rFont val="Arial"/>
        <family val="2"/>
      </rPr>
      <t>Prosedur mengikut SOP yang ditetapkan oleh PTD.</t>
    </r>
    <r>
      <rPr>
        <b/>
        <sz val="14"/>
        <color rgb="FF0000FF"/>
        <rFont val="Arial"/>
        <family val="2"/>
      </rPr>
      <t xml:space="preserve">
</t>
    </r>
    <r>
      <rPr>
        <b/>
        <sz val="14"/>
        <color rgb="FF913C0D"/>
        <rFont val="Arial"/>
        <family val="2"/>
      </rPr>
      <t>Sampling fail permohonan :</t>
    </r>
    <r>
      <rPr>
        <b/>
        <sz val="14"/>
        <color rgb="FF0000FF"/>
        <rFont val="Arial"/>
        <family val="2"/>
      </rPr>
      <t xml:space="preserve">
</t>
    </r>
    <r>
      <rPr>
        <sz val="14"/>
        <color rgb="FF0000FF"/>
        <rFont val="Arial"/>
        <family val="2"/>
      </rPr>
      <t xml:space="preserve">1) Minimum 5 fail
2) Diambil secara rawak </t>
    </r>
    <r>
      <rPr>
        <b/>
        <sz val="14"/>
        <color rgb="FF0000FF"/>
        <rFont val="Arial"/>
        <family val="2"/>
      </rPr>
      <t xml:space="preserve">
</t>
    </r>
    <r>
      <rPr>
        <b/>
        <sz val="14"/>
        <color rgb="FF993300"/>
        <rFont val="Arial"/>
        <family val="2"/>
      </rPr>
      <t>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t>
    </r>
    <r>
      <rPr>
        <b/>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 Satu salinan borang permohonan difailkan di dalam fail yang berasingan (sekiranya berkenaan)
2. </t>
    </r>
    <r>
      <rPr>
        <i/>
        <sz val="14"/>
        <color rgb="FF0000FF"/>
        <rFont val="Arial"/>
        <family val="2"/>
      </rPr>
      <t>Lithosheet</t>
    </r>
    <r>
      <rPr>
        <sz val="14"/>
        <color rgb="FF0000FF"/>
        <rFont val="Arial"/>
        <family val="2"/>
      </rPr>
      <t xml:space="preserve"> ditanda
3. Laporan Tanah oleh juruteris / SO
4. Ulasan daripada agensi / jabatan teknikal (jika berkaitan)
5. Kertas pertimbangan JKTD (jika berkaitan)</t>
    </r>
    <r>
      <rPr>
        <sz val="14"/>
        <color rgb="FF0000FF"/>
        <rFont val="Arial"/>
        <family val="2"/>
      </rPr>
      <t xml:space="preserve">
</t>
    </r>
    <r>
      <rPr>
        <sz val="14"/>
        <color rgb="FF0000FF"/>
        <rFont val="Arial"/>
        <family val="2"/>
      </rPr>
      <t>6. Kerta</t>
    </r>
    <r>
      <rPr>
        <sz val="14"/>
        <color rgb="FF0000FF"/>
        <rFont val="Arial"/>
        <family val="2"/>
      </rPr>
      <t>s pertimbangan untuk keputusan PBN / Pen</t>
    </r>
    <r>
      <rPr>
        <sz val="14"/>
        <color rgb="FF0000FF"/>
        <rFont val="Arial"/>
        <family val="2"/>
      </rPr>
      <t>garah N</t>
    </r>
    <r>
      <rPr>
        <sz val="14"/>
        <color rgb="FF0000FF"/>
        <rFont val="Arial"/>
        <family val="2"/>
      </rPr>
      <t xml:space="preserve">egeri / Pentadbir </t>
    </r>
    <r>
      <rPr>
        <sz val="14"/>
        <color rgb="FF0000FF"/>
        <rFont val="Arial"/>
        <family val="2"/>
      </rPr>
      <t xml:space="preserve">Tanah </t>
    </r>
  </si>
  <si>
    <r>
      <rPr>
        <b/>
        <sz val="14"/>
        <color rgb="FF993300"/>
        <rFont val="Arial"/>
        <family val="2"/>
      </rPr>
      <t xml:space="preserve">Prosedur mengikut SOP yang ditetapkan oleh PTD.
Sampling fail permohonan :
</t>
    </r>
    <r>
      <rPr>
        <sz val="14"/>
        <color rgb="FF0000FF"/>
        <rFont val="Arial"/>
        <family val="2"/>
      </rPr>
      <t>1) Minimum 5 fail
2) Diambil secara rawak</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 </t>
    </r>
    <r>
      <rPr>
        <i/>
        <sz val="14"/>
        <color rgb="FF0000FF"/>
        <rFont val="Arial"/>
        <family val="2"/>
      </rPr>
      <t>Lithosheet</t>
    </r>
    <r>
      <rPr>
        <sz val="14"/>
        <color rgb="FF0000FF"/>
        <rFont val="Arial"/>
        <family val="2"/>
      </rPr>
      <t xml:space="preserve"> ditanda
2. Kertas pertimbangan dan keputusan </t>
    </r>
    <r>
      <rPr>
        <sz val="14"/>
        <color rgb="FF0000FF"/>
        <rFont val="Arial"/>
        <family val="2"/>
      </rPr>
      <t xml:space="preserve"> JKTD (jika berkaitan)
3. Kertas pertimbangan </t>
    </r>
    <r>
      <rPr>
        <sz val="14"/>
        <color rgb="FF0000FF"/>
        <rFont val="Arial"/>
        <family val="2"/>
      </rPr>
      <t>dan keputusan PBN / Pengarah</t>
    </r>
    <r>
      <rPr>
        <sz val="14"/>
        <color rgb="FFFF0000"/>
        <rFont val="Arial"/>
        <family val="2"/>
      </rPr>
      <t xml:space="preserve"> </t>
    </r>
    <r>
      <rPr>
        <sz val="14"/>
        <color rgb="FF0000FF"/>
        <rFont val="Arial"/>
        <family val="2"/>
      </rPr>
      <t>Tanah dan Galian / Pentadbir Tanah 
4. Surat Makluman keputusan
5. Pengiraan premium dan bayaran-bayaran lain yang dituntut berdasarkan kelulusan oleh pihak 
    berkuasa yang meluluskan (iaitu; cukai bagi tahun pertama, bayaran penyediaan dan
    pendaftaran hakmilik, bayaran upah ukur (jika berkenaan), tanda sempadan dan pelan, kos
    pembangunan infrastruktur sekiranya dikenakan, bayaran notis (jika berkenaan))
6. Pengeluaran dan penyampaian notis borang 5A
7. Pengemaskinian RA berdasarkan makluman daripada Unit Pendaftaran</t>
    </r>
    <r>
      <rPr>
        <sz val="14"/>
        <color rgb="FF0000FF"/>
        <rFont val="Arial"/>
        <family val="2"/>
      </rPr>
      <t xml:space="preserve">
</t>
    </r>
  </si>
  <si>
    <r>
      <t xml:space="preserve"> x </t>
    </r>
    <r>
      <rPr>
        <sz val="14"/>
        <color rgb="FF0000FF"/>
        <rFont val="Calibri"/>
        <family val="2"/>
      </rPr>
      <t>≥60</t>
    </r>
    <r>
      <rPr>
        <sz val="14"/>
        <color rgb="FF0000FF"/>
        <rFont val="Arial"/>
        <family val="2"/>
      </rPr>
      <t xml:space="preserve">% </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</si>
  <si>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 xml:space="preserve">1. Tarikh permohonan                                                                                                                                                                                                                                                                                         2. Tarikh keputusan 
</t>
    </r>
    <r>
      <rPr>
        <sz val="14"/>
        <color rgb="FF0000FF"/>
        <rFont val="Arial"/>
        <family val="2"/>
      </rPr>
      <t>3. Surat makluman keputusan</t>
    </r>
  </si>
  <si>
    <r>
      <t xml:space="preserve">Adakah permohonan Berkelompok Terancang </t>
    </r>
    <r>
      <rPr>
        <sz val="14"/>
        <color rgb="FF0000FF"/>
        <rFont val="Arial"/>
        <family val="2"/>
      </rPr>
      <t xml:space="preserve">diangkat untuk kelulusan PBN </t>
    </r>
    <r>
      <rPr>
        <sz val="14"/>
        <color rgb="FF0000FF"/>
        <rFont val="Arial"/>
        <family val="2"/>
      </rPr>
      <t>dalam tempoh 18 bulan?</t>
    </r>
  </si>
  <si>
    <r>
      <rPr>
        <b/>
        <sz val="14"/>
        <color rgb="FF913C0D"/>
        <rFont val="Arial"/>
        <family val="2"/>
      </rPr>
      <t>Bagi Daerah-Daerah yang mempunyai Skim Permohonan Berkelompok ke atas tanah rancangan Kerajaan sahaja.
TB : Sekiranya tiada permohonan dibuat pada tahun yang dinilai.</t>
    </r>
    <r>
      <rPr>
        <b/>
        <sz val="14"/>
        <color rgb="FF993300"/>
        <rFont val="Arial"/>
        <family val="2"/>
      </rPr>
      <t xml:space="preserve">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yang disemak:</t>
    </r>
    <r>
      <rPr>
        <b/>
        <sz val="14"/>
        <color rgb="FF0000FF"/>
        <rFont val="Arial"/>
        <family val="2"/>
      </rPr>
      <t xml:space="preserve">
</t>
    </r>
    <r>
      <rPr>
        <sz val="14"/>
        <color rgb="FF0000FF"/>
        <rFont val="Arial"/>
        <family val="2"/>
      </rPr>
      <t xml:space="preserve">1. Tarikh permohonan diterima
</t>
    </r>
    <r>
      <rPr>
        <sz val="14"/>
        <color rgb="FF0000FF"/>
        <rFont val="Arial"/>
        <family val="2"/>
      </rPr>
      <t>2. Tarikh permohonan diangkat ke pertimbangan pihak berkuasa seterusnya</t>
    </r>
    <r>
      <rPr>
        <sz val="14"/>
        <color rgb="FF0000FF"/>
        <rFont val="Arial"/>
        <family val="2"/>
      </rPr>
      <t xml:space="preserve">
</t>
    </r>
    <r>
      <rPr>
        <strike/>
        <sz val="14"/>
        <color rgb="FF0000FF"/>
        <rFont val="Arial"/>
        <family val="2"/>
      </rPr>
      <t xml:space="preserve">
</t>
    </r>
  </si>
  <si>
    <r>
      <rPr>
        <b/>
        <sz val="14"/>
        <color rgb="FF993300"/>
        <rFont val="Arial"/>
        <family val="2"/>
      </rPr>
      <t xml:space="preserve">Bagi Daerah-Daerah yang mempunyai Skim Permohonan Berkelompok </t>
    </r>
    <r>
      <rPr>
        <b/>
        <sz val="14"/>
        <color rgb="FF913C0D"/>
        <rFont val="Arial"/>
        <family val="2"/>
      </rPr>
      <t xml:space="preserve">(bukan tanah rancangan Kerajaan tetapi sekumpulan individu) </t>
    </r>
    <r>
      <rPr>
        <b/>
        <sz val="14"/>
        <color rgb="FF993300"/>
        <rFont val="Arial"/>
        <family val="2"/>
      </rPr>
      <t xml:space="preserve">sahaja.
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t>
    </r>
    <r>
      <rPr>
        <b/>
        <sz val="14"/>
        <color rgb="FF913C0D"/>
        <rFont val="Arial"/>
        <family val="2"/>
      </rPr>
      <t>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 xml:space="preserve">
Perkara yang disemak:</t>
    </r>
    <r>
      <rPr>
        <b/>
        <sz val="14"/>
        <color rgb="FFFF0000"/>
        <rFont val="Arial"/>
        <family val="2"/>
      </rPr>
      <t xml:space="preserve">
</t>
    </r>
    <r>
      <rPr>
        <sz val="14"/>
        <color rgb="FF0000FF"/>
        <rFont val="Arial"/>
        <family val="2"/>
      </rPr>
      <t>1. Tarikh permohonan diterima
2. Tarikh permohonan diangkat ke pertimbangan pihak berkuasa seterusnya</t>
    </r>
    <r>
      <rPr>
        <sz val="14"/>
        <color rgb="FFFF0000"/>
        <rFont val="Arial"/>
        <family val="2"/>
      </rPr>
      <t xml:space="preserve">
</t>
    </r>
    <r>
      <rPr>
        <strike/>
        <sz val="14"/>
        <color rgb="FFFF0000"/>
        <rFont val="Arial"/>
        <family val="2"/>
      </rPr>
      <t/>
    </r>
  </si>
  <si>
    <r>
      <rPr>
        <b/>
        <sz val="14"/>
        <color rgb="FF913C0D"/>
        <rFont val="Arial"/>
        <family val="2"/>
      </rPr>
      <t xml:space="preserve">Sampling fail permohonan :
</t>
    </r>
    <r>
      <rPr>
        <sz val="14"/>
        <color rgb="FF0000FF"/>
        <rFont val="Arial"/>
        <family val="2"/>
      </rPr>
      <t xml:space="preserve">1) Minimum 5 fail
2) Diambil secara rawak </t>
    </r>
    <r>
      <rPr>
        <b/>
        <sz val="14"/>
        <color rgb="FF913C0D"/>
        <rFont val="Arial"/>
        <family val="2"/>
      </rPr>
      <t xml:space="preserve">
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Perkara yang disemak:</t>
    </r>
    <r>
      <rPr>
        <b/>
        <sz val="14"/>
        <color rgb="FFFF0000"/>
        <rFont val="Arial"/>
        <family val="2"/>
      </rPr>
      <t xml:space="preserve">
</t>
    </r>
    <r>
      <rPr>
        <sz val="14"/>
        <color rgb="FF0000FF"/>
        <rFont val="Arial"/>
        <family val="2"/>
      </rPr>
      <t>1. Tarikh permohonan diterima
2. Tarikh permohonan diangkat ke pertimbangan pihak berkuasa seterusnya</t>
    </r>
    <r>
      <rPr>
        <sz val="14"/>
        <color rgb="FFFF0000"/>
        <rFont val="Arial"/>
        <family val="2"/>
      </rPr>
      <t xml:space="preserve">
</t>
    </r>
    <r>
      <rPr>
        <sz val="14"/>
        <color rgb="FF0000FF"/>
        <rFont val="Arial"/>
        <family val="2"/>
      </rPr>
      <t xml:space="preserve">
</t>
    </r>
  </si>
  <si>
    <r>
      <rPr>
        <b/>
        <sz val="14"/>
        <color rgb="FF913C0D"/>
        <rFont val="Arial"/>
        <family val="2"/>
      </rPr>
      <t>*Bebanan yang dimaksudkan adalah pencerobohan tanah oleh pihak lain.</t>
    </r>
    <r>
      <rPr>
        <b/>
        <strike/>
        <sz val="14"/>
        <color rgb="FF913C0D"/>
        <rFont val="Arial"/>
        <family val="2"/>
      </rPr>
      <t xml:space="preserve">
</t>
    </r>
    <r>
      <rPr>
        <b/>
        <sz val="14"/>
        <color rgb="FF913C0D"/>
        <rFont val="Arial"/>
        <family val="2"/>
      </rPr>
      <t xml:space="preserve">
TB : Sekiranya tiada permohonan dibuat pada tahun yang dinilai.</t>
    </r>
    <r>
      <rPr>
        <b/>
        <strike/>
        <sz val="14"/>
        <color rgb="FF913C0D"/>
        <rFont val="Arial"/>
        <family val="2"/>
      </rPr>
      <t xml:space="preserve">
</t>
    </r>
    <r>
      <rPr>
        <b/>
        <sz val="14"/>
        <color rgb="FF913C0D"/>
        <rFont val="Arial"/>
        <family val="2"/>
      </rPr>
      <t xml:space="preserve">
Sampling fail permohonan :
</t>
    </r>
    <r>
      <rPr>
        <sz val="14"/>
        <color rgb="FF0000FF"/>
        <rFont val="Arial"/>
        <family val="2"/>
      </rPr>
      <t xml:space="preserve">1) Minimum 5 fail
2) Diambil secara rawak </t>
    </r>
    <r>
      <rPr>
        <b/>
        <strike/>
        <sz val="14"/>
        <color rgb="FF913C0D"/>
        <rFont val="Arial"/>
        <family val="2"/>
      </rPr>
      <t xml:space="preserve">
</t>
    </r>
    <r>
      <rPr>
        <b/>
        <sz val="14"/>
        <color rgb="FF913C0D"/>
        <rFont val="Arial"/>
        <family val="2"/>
      </rPr>
      <t xml:space="preserve">
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 xml:space="preserve">
Perkara yang disemak:</t>
    </r>
    <r>
      <rPr>
        <b/>
        <sz val="14"/>
        <color rgb="FFFF0000"/>
        <rFont val="Arial"/>
        <family val="2"/>
      </rPr>
      <t xml:space="preserve">
</t>
    </r>
    <r>
      <rPr>
        <sz val="14"/>
        <color rgb="FF0000FF"/>
        <rFont val="Arial"/>
        <family val="2"/>
      </rPr>
      <t>1. Tarikh permohonan diterima
2. Tarikh permohonan diangkat ke pertimbangan pihak berkuasa seterusnya</t>
    </r>
    <r>
      <rPr>
        <sz val="14"/>
        <color rgb="FFFF0000"/>
        <rFont val="Arial"/>
        <family val="2"/>
      </rPr>
      <t xml:space="preserve">
</t>
    </r>
    <r>
      <rPr>
        <b/>
        <sz val="14"/>
        <color rgb="FF0000FF"/>
        <rFont val="Arial"/>
        <family val="2"/>
      </rPr>
      <t xml:space="preserve">
</t>
    </r>
  </si>
  <si>
    <r>
      <rPr>
        <b/>
        <sz val="14"/>
        <color rgb="FF913C0D"/>
        <rFont val="Arial"/>
        <family val="2"/>
      </rPr>
      <t xml:space="preserve">* Sekiranya keputusan dasar telah diperolehi, tempoh dikira dari tarikh permohonan diterima di Pejabat Tanah. 
TB : Sekiranya tiada permohonan dibuat pada tahun yang dinilai.
Sampling fail permohonan :
</t>
    </r>
    <r>
      <rPr>
        <sz val="14"/>
        <color rgb="FF0000FF"/>
        <rFont val="Arial"/>
        <family val="2"/>
      </rPr>
      <t xml:space="preserve">1) Minimum 5 fail
2) Diambil secara rawak </t>
    </r>
    <r>
      <rPr>
        <b/>
        <sz val="14"/>
        <color rgb="FF913C0D"/>
        <rFont val="Arial"/>
        <family val="2"/>
      </rPr>
      <t xml:space="preserve">
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Perkara yang disemak:</t>
    </r>
    <r>
      <rPr>
        <b/>
        <sz val="14"/>
        <color rgb="FF0000FF"/>
        <rFont val="Arial"/>
        <family val="2"/>
      </rPr>
      <t xml:space="preserve">
</t>
    </r>
    <r>
      <rPr>
        <sz val="14"/>
        <color rgb="FF0000FF"/>
        <rFont val="Arial"/>
        <family val="2"/>
      </rPr>
      <t>1. Tarikh permohonan diterima
2. Tarikh permohonan diangkat ke pertimbangan pihak berkuasa seterusnya</t>
    </r>
    <r>
      <rPr>
        <sz val="14"/>
        <color rgb="FFFF0000"/>
        <rFont val="Arial"/>
        <family val="2"/>
      </rPr>
      <t xml:space="preserve">
</t>
    </r>
    <r>
      <rPr>
        <strike/>
        <sz val="14"/>
        <color rgb="FFFF0000"/>
        <rFont val="Arial"/>
        <family val="2"/>
      </rPr>
      <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</si>
  <si>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t>
    </r>
    <r>
      <rPr>
        <b/>
        <sz val="14"/>
        <color rgb="FF913C0D"/>
        <rFont val="Arial"/>
        <family val="2"/>
      </rPr>
      <t xml:space="preserve">
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Perkara yang disemak:</t>
    </r>
    <r>
      <rPr>
        <b/>
        <sz val="14"/>
        <color rgb="FFFF0000"/>
        <rFont val="Arial"/>
        <family val="2"/>
      </rPr>
      <t xml:space="preserve">
</t>
    </r>
    <r>
      <rPr>
        <sz val="14"/>
        <color rgb="FF0000FF"/>
        <rFont val="Arial"/>
        <family val="2"/>
      </rPr>
      <t>1. Tarikh permohonan diterima
2. Tarikh permohonan diangkat ke pertimbangan pihak berkuasa seterusnya</t>
    </r>
    <r>
      <rPr>
        <sz val="14"/>
        <color rgb="FFFF0000"/>
        <rFont val="Arial"/>
        <family val="2"/>
      </rPr>
      <t xml:space="preserve">
</t>
    </r>
  </si>
  <si>
    <r>
      <t xml:space="preserve">B1.2 Permohonan Lesen Pendudukan </t>
    </r>
    <r>
      <rPr>
        <b/>
        <sz val="14"/>
        <color rgb="FFFFFFFF"/>
        <rFont val="Arial"/>
        <family val="2"/>
      </rPr>
      <t xml:space="preserve">Sementara (Seksyen </t>
    </r>
    <r>
      <rPr>
        <b/>
        <sz val="14"/>
        <color rgb="FFFFFFFF"/>
        <rFont val="Arial"/>
        <family val="2"/>
      </rPr>
      <t>65</t>
    </r>
    <r>
      <rPr>
        <b/>
        <sz val="14"/>
        <color rgb="FFFFFFFF"/>
        <rFont val="Arial"/>
        <family val="2"/>
      </rPr>
      <t xml:space="preserve"> KTN)</t>
    </r>
  </si>
  <si>
    <r>
      <t>Adakah keputusan permohonan dibuat oleh pihak yang diberi kuasa?</t>
    </r>
    <r>
      <rPr>
        <sz val="14"/>
        <color rgb="FF0000FF"/>
        <rFont val="Arial"/>
        <family val="2"/>
      </rPr>
      <t xml:space="preserve">
</t>
    </r>
  </si>
  <si>
    <r>
      <rPr>
        <b/>
        <sz val="14"/>
        <color rgb="FF913C0D"/>
        <rFont val="Arial"/>
        <family val="2"/>
      </rPr>
      <t>Keputusan permohonan dibuat oleh pihak yang diberi  kuasa.
Peruntukan dalam KTN memberi kuasa memutus kepada  PBN/Pengarah Negeri /Pentadbir Tanah dan tertakluk kepada  sebarang perwakilan kuasa sekiranya ada.</t>
    </r>
    <r>
      <rPr>
        <sz val="14"/>
        <color rgb="FF0000FF"/>
        <rFont val="Arial"/>
        <family val="2"/>
      </rPr>
      <t xml:space="preserve">
</t>
    </r>
    <r>
      <rPr>
        <b/>
        <sz val="14"/>
        <color rgb="FF993300"/>
        <rFont val="Arial"/>
        <family val="2"/>
      </rPr>
      <t xml:space="preserve">
Sampling fail permohonan :</t>
    </r>
    <r>
      <rPr>
        <sz val="14"/>
        <color rgb="FF993300"/>
        <rFont val="Arial"/>
        <family val="2"/>
      </rPr>
      <t xml:space="preserve">
</t>
    </r>
    <r>
      <rPr>
        <sz val="14"/>
        <color rgb="FF0000FF"/>
        <rFont val="Arial"/>
        <family val="2"/>
      </rPr>
      <t xml:space="preserve">1) Minimum 5 fail
2) Diambil secara rawak </t>
    </r>
    <r>
      <rPr>
        <sz val="14"/>
        <color rgb="FF993300"/>
        <rFont val="Arial"/>
        <family val="2"/>
      </rPr>
      <t xml:space="preserve">
</t>
    </r>
    <r>
      <rPr>
        <b/>
        <sz val="14"/>
        <color rgb="FF993300"/>
        <rFont val="Arial"/>
        <family val="2"/>
      </rPr>
      <t>Perkara yang disemak :</t>
    </r>
    <r>
      <rPr>
        <sz val="14"/>
        <color rgb="FF0000FF"/>
        <rFont val="Arial"/>
        <family val="2"/>
      </rPr>
      <t xml:space="preserve">
1. Senarai warta  perwakilan kuasa urusan tanah 
2. Pekeliling/surat arahan perwakilan kuasa
3. Fail Meja - Senarai Tugas
4. Fail permohonan 
5. Bilangan pegawai yang berkenaan mengikut waran                                                                                                                  </t>
    </r>
  </si>
  <si>
    <r>
      <rPr>
        <b/>
        <sz val="14"/>
        <color rgb="FF913C0D"/>
        <rFont val="Arial"/>
        <family val="2"/>
      </rPr>
      <t>*LPS bukan untuk tujuan pemberimilikan</t>
    </r>
    <r>
      <rPr>
        <b/>
        <sz val="14"/>
        <color rgb="FF993300"/>
        <rFont val="Arial"/>
        <family val="2"/>
      </rPr>
      <t xml:space="preserve">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sz val="14"/>
        <color rgb="FF0000FF"/>
        <rFont val="Arial"/>
        <family val="2"/>
      </rPr>
      <t xml:space="preserve">
1. Borang permohonan 
2. Bayaran permohonan diterima 
3. Pelan kawasan disertakan</t>
    </r>
    <r>
      <rPr>
        <sz val="14"/>
        <color rgb="FF0000FF"/>
        <rFont val="Arial"/>
        <family val="2"/>
      </rPr>
      <t xml:space="preserve">
4. Surat kebenaran pegawai Rizab / Inspektor Kanan Galian (sekiranya berkenaan)    </t>
    </r>
    <r>
      <rPr>
        <sz val="14"/>
        <color rgb="FF0000FF"/>
        <rFont val="Arial"/>
        <family val="2"/>
      </rPr>
      <t xml:space="preserve">                                      </t>
    </r>
  </si>
  <si>
    <r>
      <rPr>
        <b/>
        <sz val="14"/>
        <color rgb="FF993300"/>
        <rFont val="Arial"/>
        <family val="2"/>
      </rPr>
      <t xml:space="preserve">Prosedur adalah mengikut SOP yang ditetapkan oleh PTD.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2.</t>
    </r>
    <r>
      <rPr>
        <i/>
        <sz val="14"/>
        <color rgb="FF0000FF"/>
        <rFont val="Arial"/>
        <family val="2"/>
      </rPr>
      <t xml:space="preserve"> Lithosheet</t>
    </r>
    <r>
      <rPr>
        <sz val="14"/>
        <color rgb="FF0000FF"/>
        <rFont val="Arial"/>
        <family val="2"/>
      </rPr>
      <t xml:space="preserve">
</t>
    </r>
    <r>
      <rPr>
        <b/>
        <sz val="14"/>
        <color rgb="FF0000FF"/>
        <rFont val="Arial"/>
        <family val="2"/>
      </rPr>
      <t xml:space="preserve">
</t>
    </r>
    <r>
      <rPr>
        <b/>
        <sz val="14"/>
        <color rgb="FF993300"/>
        <rFont val="Arial"/>
        <family val="2"/>
      </rPr>
      <t>Perkara perlu disemak:</t>
    </r>
    <r>
      <rPr>
        <sz val="14"/>
        <color rgb="FF0000FF"/>
        <rFont val="Arial"/>
        <family val="2"/>
      </rPr>
      <t xml:space="preserve">
1. Litho sheet ditanda
2. Laporan Tanah oleh Juruteris/SO
3. Ulasan daripada agensi/jabatan teknikal (jika berkenaan)
</t>
    </r>
    <r>
      <rPr>
        <sz val="14"/>
        <color rgb="FF0000FF"/>
        <rFont val="Arial"/>
        <family val="2"/>
      </rPr>
      <t>4. Kertas pertimbangan Jawatankuasa Tanah Daerah
5. Perakuan / Keputusan Jawatankuasa Tanah Daerah</t>
    </r>
    <r>
      <rPr>
        <sz val="14"/>
        <color rgb="FF0000FF"/>
        <rFont val="Arial"/>
        <family val="2"/>
      </rPr>
      <t xml:space="preserve">
</t>
    </r>
  </si>
  <si>
    <r>
      <rPr>
        <b/>
        <sz val="14"/>
        <color rgb="FF993300"/>
        <rFont val="Arial"/>
        <family val="2"/>
      </rPr>
      <t xml:space="preserve">Prosedur adalah mengikut SOP yang ditetapkan oleh PTD.
Sampling fail permohonan :
</t>
    </r>
    <r>
      <rPr>
        <sz val="14"/>
        <color rgb="FF0000FF"/>
        <rFont val="Arial"/>
        <family val="2"/>
      </rPr>
      <t>1) Minimum 5 fail
2) Diambil secara rawak</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t>
    </r>
    <r>
      <rPr>
        <b/>
        <sz val="14"/>
        <color rgb="FF993300"/>
        <rFont val="Arial"/>
        <family val="2"/>
      </rPr>
      <t xml:space="preserve">Perkara perlu disemak:
</t>
    </r>
    <r>
      <rPr>
        <sz val="14"/>
        <color rgb="FF0000FF"/>
        <rFont val="Arial"/>
        <family val="2"/>
      </rPr>
      <t xml:space="preserve">1. Kertas pertimbangan dan keputusan
2. Surat makluman keputusan kepada pemohon
3. Bayaran Lesen dijelaskan
4. Borang 4A dikeluarkan
5. Daftar permohonan dikemaskini
6. </t>
    </r>
    <r>
      <rPr>
        <i/>
        <sz val="14"/>
        <color rgb="FF0000FF"/>
        <rFont val="Arial"/>
        <family val="2"/>
      </rPr>
      <t>Lithosheet</t>
    </r>
    <r>
      <rPr>
        <sz val="14"/>
        <color rgb="FF0000FF"/>
        <rFont val="Arial"/>
        <family val="2"/>
      </rPr>
      <t xml:space="preserve"> ditanda</t>
    </r>
    <r>
      <rPr>
        <sz val="14"/>
        <color rgb="FF0000FF"/>
        <rFont val="Arial"/>
        <family val="2"/>
      </rPr>
      <t xml:space="preserve">
</t>
    </r>
    <r>
      <rPr>
        <sz val="14"/>
        <color rgb="FFFF0000"/>
        <rFont val="Arial"/>
        <family val="2"/>
      </rPr>
      <t/>
    </r>
  </si>
  <si>
    <r>
      <rPr>
        <b/>
        <sz val="14"/>
        <color rgb="FF993300"/>
        <rFont val="Arial"/>
        <family val="2"/>
      </rPr>
      <t xml:space="preserve">Jangka masa pendek &lt; 3 bulan. Contoh : Wayang Pacak, Fun Fair, tempat melonggok bahan binaan.
</t>
    </r>
    <r>
      <rPr>
        <b/>
        <sz val="14"/>
        <color rgb="FF0000FF"/>
        <rFont val="Arial"/>
        <family val="2"/>
      </rPr>
      <t xml:space="preserve">
</t>
    </r>
    <r>
      <rPr>
        <b/>
        <sz val="14"/>
        <color rgb="FF913C0D"/>
        <rFont val="Arial"/>
        <family val="2"/>
      </rPr>
      <t>Sampling fail permohonan :</t>
    </r>
    <r>
      <rPr>
        <b/>
        <sz val="14"/>
        <color rgb="FF0000FF"/>
        <rFont val="Arial"/>
        <family val="2"/>
      </rPr>
      <t xml:space="preserve">
</t>
    </r>
    <r>
      <rPr>
        <sz val="14"/>
        <color rgb="FF0000FF"/>
        <rFont val="Arial"/>
        <family val="2"/>
      </rPr>
      <t xml:space="preserve">1) Minimum 5 fail
2) Diambil secara rawak </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borang permohonan diterima
2. Tarikh keputusan
3. Surat makluman kepada pemohon dan pegawai pengawal rizab (jika ada/berkenaan)
4. Tarikh pengeluaran Borang 4A</t>
    </r>
  </si>
  <si>
    <r>
      <rPr>
        <b/>
        <sz val="14"/>
        <color rgb="FF993300"/>
        <rFont val="Arial"/>
        <family val="2"/>
      </rPr>
      <t>Jangka masa panjang &gt; 3 bulan. Contoh : tempat letak kereta, jeti, papan tanda (</t>
    </r>
    <r>
      <rPr>
        <b/>
        <i/>
        <sz val="14"/>
        <color rgb="FF993300"/>
        <rFont val="Arial"/>
        <family val="2"/>
      </rPr>
      <t>Billboard</t>
    </r>
    <r>
      <rPr>
        <b/>
        <sz val="14"/>
        <color rgb="FF993300"/>
        <rFont val="Arial"/>
        <family val="2"/>
      </rPr>
      <t xml:space="preserve">), tanaman kontan, kolam ternakan, padang ragut dll.
Sampling fail permohonan :
</t>
    </r>
    <r>
      <rPr>
        <sz val="14"/>
        <color rgb="FF0000FF"/>
        <rFont val="Arial"/>
        <family val="2"/>
      </rPr>
      <t>1) Minimum 5 fail
2) Diambil secara rawak untuk tahun terkini</t>
    </r>
    <r>
      <rPr>
        <b/>
        <sz val="14"/>
        <color rgb="FF993300"/>
        <rFont val="Arial"/>
        <family val="2"/>
      </rPr>
      <t xml:space="preserve">
</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Tarikh borang permohonan diterima
2. Tarikh keputusan
3. Surat makluman kepada pemohon dan pegawai pengawal rizab (jika ada/berkenaan)
4. Tarikh pengeluaran Borang 4A  </t>
    </r>
    <r>
      <rPr>
        <sz val="14"/>
        <color rgb="FF0000FF"/>
        <rFont val="Arial"/>
        <family val="2"/>
      </rPr>
      <t xml:space="preserve">
</t>
    </r>
  </si>
  <si>
    <r>
      <rPr>
        <b/>
        <sz val="14"/>
        <color rgb="FF993300"/>
        <rFont val="Arial"/>
        <family val="2"/>
      </rPr>
      <t>Jangka masa panjang &gt; 3 bulan. Contoh : Tempat letak kereta, Jeti, Papan Tanda (</t>
    </r>
    <r>
      <rPr>
        <b/>
        <i/>
        <sz val="14"/>
        <color rgb="FF993300"/>
        <rFont val="Arial"/>
        <family val="2"/>
      </rPr>
      <t>Billboard</t>
    </r>
    <r>
      <rPr>
        <b/>
        <sz val="14"/>
        <color rgb="FF993300"/>
        <rFont val="Arial"/>
        <family val="2"/>
      </rPr>
      <t xml:space="preserve">), Tanaman Kontan, Kolam ternakan, Padang ragut dll
</t>
    </r>
    <r>
      <rPr>
        <b/>
        <sz val="14"/>
        <color rgb="FF0000FF"/>
        <rFont val="Arial"/>
        <family val="2"/>
      </rPr>
      <t xml:space="preserve">
</t>
    </r>
    <r>
      <rPr>
        <b/>
        <sz val="14"/>
        <color rgb="FF913C0D"/>
        <rFont val="Arial"/>
        <family val="2"/>
      </rPr>
      <t>Sampling fail permohonan :</t>
    </r>
    <r>
      <rPr>
        <b/>
        <sz val="14"/>
        <color rgb="FF0000FF"/>
        <rFont val="Arial"/>
        <family val="2"/>
      </rPr>
      <t xml:space="preserve">
</t>
    </r>
    <r>
      <rPr>
        <sz val="14"/>
        <color rgb="FF0000FF"/>
        <rFont val="Arial"/>
        <family val="2"/>
      </rPr>
      <t xml:space="preserve">1) Minimum 5 fail
2) Diambil secara rawak </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Tarikh borang permohonan diterima
2. Tarikh keputusan
3. Surat makluman kepada pemohon dan pegawai pengawal rizab (jika ada/berkenaan)
4. Tarikh pengeluaran Borang 4A    </t>
    </r>
    <r>
      <rPr>
        <sz val="14"/>
        <color rgb="FF0000FF"/>
        <rFont val="Arial"/>
        <family val="2"/>
      </rPr>
      <t xml:space="preserve">     
</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</si>
  <si>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993300"/>
        <rFont val="Arial"/>
        <family val="2"/>
      </rPr>
      <t xml:space="preserve">
Perkara yang disemak:</t>
    </r>
    <r>
      <rPr>
        <b/>
        <sz val="14"/>
        <color rgb="FF0000FF"/>
        <rFont val="Arial"/>
        <family val="2"/>
      </rPr>
      <t xml:space="preserve">
</t>
    </r>
    <r>
      <rPr>
        <sz val="14"/>
        <color rgb="FF0000FF"/>
        <rFont val="Arial"/>
        <family val="2"/>
      </rPr>
      <t>1. Tarikh borang permohonan diterima 
2. Surat kelulusan
3. No. resit dan tarikh bayaran  
4. Pengeluaran Borang 4A</t>
    </r>
    <r>
      <rPr>
        <sz val="14"/>
        <color rgb="FF0000FF"/>
        <rFont val="Arial"/>
        <family val="2"/>
      </rPr>
      <t xml:space="preserve">
</t>
    </r>
  </si>
  <si>
    <t>Adakah permohonan pembaharuan yang tidak memerlukan pengesahan/laporan penolong pegawai tanah (SO) diselesaikan dalam tempoh 1 hari?</t>
  </si>
  <si>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Tarikh borang permohonan diterima (sekiranya ada)
2. Surat kelulusan
3. No. resit dan tarikh bayaran   
4. Pengeluaran Borang 4A </t>
    </r>
    <r>
      <rPr>
        <sz val="14"/>
        <color rgb="FF0000FF"/>
        <rFont val="Arial"/>
        <family val="2"/>
      </rPr>
      <t xml:space="preserve">
</t>
    </r>
  </si>
  <si>
    <r>
      <rPr>
        <b/>
        <sz val="14"/>
        <color rgb="FF993300"/>
        <rFont val="Arial"/>
        <family val="2"/>
      </rPr>
      <t xml:space="preserve">Sampling fail permohonan :
</t>
    </r>
    <r>
      <rPr>
        <sz val="14"/>
        <color rgb="FF0000FF"/>
        <rFont val="Arial"/>
        <family val="2"/>
      </rPr>
      <t>1) Minimum 5 fail
2) Diambil secara rawak</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Tarikh borang permohonan diterima (sekiranya ada)
2. Laporan </t>
    </r>
    <r>
      <rPr>
        <i/>
        <sz val="14"/>
        <color rgb="FF0000FF"/>
        <rFont val="Arial"/>
        <family val="2"/>
      </rPr>
      <t>SO</t>
    </r>
    <r>
      <rPr>
        <sz val="14"/>
        <color rgb="FF0000FF"/>
        <rFont val="Arial"/>
        <family val="2"/>
      </rPr>
      <t xml:space="preserve">
3. Surat kelulusan
4. No. resit dan tarikh bayaran   
5. Pengeluaran Borang 4A 
</t>
    </r>
  </si>
  <si>
    <r>
      <t xml:space="preserve">B1.3 Permohonan Permit Bahan Batuan  (Seksyen 69 Dan 70 </t>
    </r>
    <r>
      <rPr>
        <b/>
        <sz val="14"/>
        <color rgb="FFFFFFFF"/>
        <rFont val="Arial"/>
        <family val="2"/>
      </rPr>
      <t>KTN)</t>
    </r>
  </si>
  <si>
    <r>
      <rPr>
        <b/>
        <sz val="14"/>
        <color rgb="FF913C0D"/>
        <rFont val="Arial"/>
        <family val="2"/>
      </rPr>
      <t xml:space="preserve">Keputusan ke atas permohonan dibuat oleh pihak </t>
    </r>
    <r>
      <rPr>
        <b/>
        <sz val="14"/>
        <color rgb="FF993300"/>
        <rFont val="Arial"/>
        <family val="2"/>
      </rPr>
      <t>yang diberi  kuasa.
Peruntukan dalam KTN memberi kuasa memutus kepada  PBN/Pengarah Negeri /Pentadbir Tanah dan tertakluk kepada  sebarang perwakilan kuasa sekiranya ada.</t>
    </r>
    <r>
      <rPr>
        <sz val="14"/>
        <color rgb="FF0000FF"/>
        <rFont val="Arial"/>
        <family val="2"/>
      </rPr>
      <t xml:space="preserve">
</t>
    </r>
    <r>
      <rPr>
        <sz val="14"/>
        <color rgb="FF993300"/>
        <rFont val="Arial"/>
        <family val="2"/>
      </rPr>
      <t xml:space="preserve">
</t>
    </r>
    <r>
      <rPr>
        <b/>
        <sz val="14"/>
        <color rgb="FF993300"/>
        <rFont val="Arial"/>
        <family val="2"/>
      </rPr>
      <t>Sampling fail permohonan :</t>
    </r>
    <r>
      <rPr>
        <sz val="14"/>
        <color rgb="FF993300"/>
        <rFont val="Arial"/>
        <family val="2"/>
      </rPr>
      <t xml:space="preserve">
</t>
    </r>
    <r>
      <rPr>
        <sz val="14"/>
        <color rgb="FF0000FF"/>
        <rFont val="Arial"/>
        <family val="2"/>
      </rPr>
      <t xml:space="preserve">1) Minimum 5 fail
2) Diambil secara rawak </t>
    </r>
    <r>
      <rPr>
        <sz val="14"/>
        <color rgb="FF993300"/>
        <rFont val="Arial"/>
        <family val="2"/>
      </rPr>
      <t xml:space="preserve">
</t>
    </r>
    <r>
      <rPr>
        <b/>
        <sz val="14"/>
        <color rgb="FF993300"/>
        <rFont val="Arial"/>
        <family val="2"/>
      </rPr>
      <t>Perkara yang disemak :</t>
    </r>
    <r>
      <rPr>
        <sz val="14"/>
        <color rgb="FF0000FF"/>
        <rFont val="Arial"/>
        <family val="2"/>
      </rPr>
      <t xml:space="preserve">
1. Senarai warta  perwakilan kuasa urusan tanah 
2. Pekeliling/surat arahan perwakilan kuasa
3. Fail Meja - Senarai Tugas
4. Fail permohonan 
5. Bilangan pegawai yang berkenaan mengikut waran    
                                                                                                              </t>
    </r>
  </si>
  <si>
    <r>
      <t>Adakah permohonan permit bahan batuan</t>
    </r>
    <r>
      <rPr>
        <sz val="14"/>
        <color rgb="FF0000FF"/>
        <rFont val="Arial"/>
        <family val="2"/>
      </rPr>
      <t xml:space="preserve"> (seksyen 69 dan</t>
    </r>
    <r>
      <rPr>
        <sz val="14"/>
        <color rgb="FF0000FF"/>
        <rFont val="Arial"/>
        <family val="2"/>
      </rPr>
      <t xml:space="preserve"> 70</t>
    </r>
    <r>
      <rPr>
        <sz val="14"/>
        <color rgb="FF0000FF"/>
        <rFont val="Arial"/>
        <family val="2"/>
      </rPr>
      <t xml:space="preserve"> KTN) yang  dikemukakan lengkap dan menepati  senarai semak?                  </t>
    </r>
  </si>
  <si>
    <r>
      <rPr>
        <b/>
        <sz val="14"/>
        <color rgb="FF913C0D"/>
        <rFont val="Arial"/>
        <family val="2"/>
      </rPr>
      <t>Bagi permohonan yang diterima oleh Pentadbir Tanah.</t>
    </r>
    <r>
      <rPr>
        <sz val="14"/>
        <color rgb="FFFF0000"/>
        <rFont val="Arial"/>
        <family val="2"/>
      </rPr>
      <t xml:space="preserve">
</t>
    </r>
    <r>
      <rPr>
        <b/>
        <sz val="14"/>
        <color rgb="FF913C0D"/>
        <rFont val="Arial"/>
        <family val="2"/>
      </rPr>
      <t xml:space="preserve">
Sampling fail permohonan :
</t>
    </r>
    <r>
      <rPr>
        <sz val="14"/>
        <color rgb="FF0000FF"/>
        <rFont val="Arial"/>
        <family val="2"/>
      </rPr>
      <t xml:space="preserve">1) Minimum 5 fail
2) Diambil secara rawak </t>
    </r>
    <r>
      <rPr>
        <b/>
        <sz val="14"/>
        <color rgb="FF913C0D"/>
        <rFont val="Arial"/>
        <family val="2"/>
      </rPr>
      <t xml:space="preserve">
Dokumen yang perlu disediakan:</t>
    </r>
    <r>
      <rPr>
        <sz val="14"/>
        <color rgb="FFFF0000"/>
        <rFont val="Arial"/>
        <family val="2"/>
      </rPr>
      <t xml:space="preserve">
</t>
    </r>
    <r>
      <rPr>
        <sz val="14"/>
        <color rgb="FF0000FF"/>
        <rFont val="Arial"/>
        <family val="2"/>
      </rPr>
      <t>1. Fail permohonan</t>
    </r>
    <r>
      <rPr>
        <sz val="14"/>
        <color rgb="FFFF0000"/>
        <rFont val="Arial"/>
        <family val="2"/>
      </rPr>
      <t xml:space="preserve">
</t>
    </r>
    <r>
      <rPr>
        <b/>
        <sz val="14"/>
        <color rgb="FF913C0D"/>
        <rFont val="Arial"/>
        <family val="2"/>
      </rPr>
      <t>Perkara yang disemak:</t>
    </r>
    <r>
      <rPr>
        <sz val="14"/>
        <color rgb="FFFF0000"/>
        <rFont val="Arial"/>
        <family val="2"/>
      </rPr>
      <t xml:space="preserve">
</t>
    </r>
    <r>
      <rPr>
        <sz val="14"/>
        <color rgb="FF0000FF"/>
        <rFont val="Arial"/>
        <family val="2"/>
      </rPr>
      <t xml:space="preserve">1. Borang Permohonan / Borang Jadual 1
2. Bayaran permohonan diterima 
3. Pelan kawasan disertakan
4. Surat kebenaran pegawai Rizab / Inspektor Kanan Galian (sekiranya berkenaan) 
5. Kebenaran pemilik tanah disertakan (jika berkenaan)                </t>
    </r>
    <r>
      <rPr>
        <sz val="14"/>
        <color rgb="FF0000FF"/>
        <rFont val="Arial"/>
        <family val="2"/>
      </rPr>
      <t xml:space="preserve">   </t>
    </r>
  </si>
  <si>
    <r>
      <rPr>
        <b/>
        <sz val="14"/>
        <color rgb="FF993300"/>
        <rFont val="Arial"/>
        <family val="2"/>
      </rPr>
      <t>Prosedur adalah mengikut SOP yang ditetapkan oleh PTD.</t>
    </r>
    <r>
      <rPr>
        <sz val="14"/>
        <color rgb="FF993300"/>
        <rFont val="Arial"/>
        <family val="2"/>
      </rPr>
      <t xml:space="preserve">
</t>
    </r>
    <r>
      <rPr>
        <b/>
        <sz val="14"/>
        <color rgb="FF993300"/>
        <rFont val="Arial"/>
        <family val="2"/>
      </rPr>
      <t xml:space="preserve">
Sampling fail permohonan :
</t>
    </r>
    <r>
      <rPr>
        <sz val="14"/>
        <color rgb="FF0000FF"/>
        <rFont val="Arial"/>
        <family val="2"/>
      </rPr>
      <t>1) Minimum 5 fail
2) Diambil secara rawak</t>
    </r>
    <r>
      <rPr>
        <b/>
        <sz val="14"/>
        <color rgb="FF993300"/>
        <rFont val="Arial"/>
        <family val="2"/>
      </rPr>
      <t xml:space="preserve">
Dokumen yang perlu disediakan:</t>
    </r>
    <r>
      <rPr>
        <sz val="14"/>
        <color rgb="FF0000FF"/>
        <rFont val="Arial"/>
        <family val="2"/>
      </rPr>
      <t xml:space="preserve">
1.SOP Permohonan Permit Bahan Batuan
2. Fail permohonan
3. </t>
    </r>
    <r>
      <rPr>
        <i/>
        <sz val="14"/>
        <color rgb="FF0000FF"/>
        <rFont val="Arial"/>
        <family val="2"/>
      </rPr>
      <t>Lithosheet</t>
    </r>
    <r>
      <rPr>
        <sz val="14"/>
        <color rgb="FF0000FF"/>
        <rFont val="Arial"/>
        <family val="2"/>
      </rPr>
      <t xml:space="preserve">
</t>
    </r>
    <r>
      <rPr>
        <b/>
        <sz val="14"/>
        <color rgb="FF993300"/>
        <rFont val="Arial"/>
        <family val="2"/>
      </rPr>
      <t xml:space="preserve">
Perkara perlu disemak:</t>
    </r>
    <r>
      <rPr>
        <sz val="14"/>
        <color rgb="FF0000FF"/>
        <rFont val="Arial"/>
        <family val="2"/>
      </rPr>
      <t xml:space="preserve">
1. </t>
    </r>
    <r>
      <rPr>
        <i/>
        <sz val="14"/>
        <color rgb="FF0000FF"/>
        <rFont val="Arial"/>
        <family val="2"/>
      </rPr>
      <t>Lithosheet</t>
    </r>
    <r>
      <rPr>
        <sz val="14"/>
        <color rgb="FF0000FF"/>
        <rFont val="Arial"/>
        <family val="2"/>
      </rPr>
      <t xml:space="preserve"> ditanda
2. Laporan Tanah oleh Juruteris/SO
</t>
    </r>
    <r>
      <rPr>
        <sz val="14"/>
        <color rgb="FF0000FF"/>
        <rFont val="Arial"/>
        <family val="2"/>
      </rPr>
      <t>3. Ulasan daripada agensi/jabatan teknikal/pegawai pengawal rizab (jika berkenaan)
4. Kertas pertimbangan</t>
    </r>
    <r>
      <rPr>
        <sz val="14"/>
        <color rgb="FF0000FF"/>
        <rFont val="Arial"/>
        <family val="2"/>
      </rPr>
      <t xml:space="preserve">
</t>
    </r>
  </si>
  <si>
    <r>
      <rPr>
        <b/>
        <sz val="14"/>
        <color rgb="FF993300"/>
        <rFont val="Arial"/>
        <family val="2"/>
      </rPr>
      <t xml:space="preserve">Prosedur adalah mengikut SOP yang ditetapkan oleh PTD.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3. Resit bayaran Royalti dan deposit
4. Borang 4B atau 4C
</t>
    </r>
    <r>
      <rPr>
        <sz val="14"/>
        <color rgb="FF0000FF"/>
        <rFont val="Arial"/>
        <family val="2"/>
      </rPr>
      <t>5. Doket / kupon (jika diperlukan)</t>
    </r>
    <r>
      <rPr>
        <sz val="14"/>
        <color rgb="FF0000FF"/>
        <rFont val="Arial"/>
        <family val="2"/>
      </rPr>
      <t xml:space="preserve">
</t>
    </r>
    <r>
      <rPr>
        <b/>
        <sz val="14"/>
        <color rgb="FF0000FF"/>
        <rFont val="Arial"/>
        <family val="2"/>
      </rPr>
      <t xml:space="preserve">
</t>
    </r>
    <r>
      <rPr>
        <b/>
        <sz val="14"/>
        <color rgb="FF993300"/>
        <rFont val="Arial"/>
        <family val="2"/>
      </rPr>
      <t>Perkara perlu disemak:</t>
    </r>
    <r>
      <rPr>
        <sz val="14"/>
        <color rgb="FF0000FF"/>
        <rFont val="Arial"/>
        <family val="2"/>
      </rPr>
      <t xml:space="preserve">
</t>
    </r>
    <r>
      <rPr>
        <sz val="14"/>
        <color rgb="FF0000FF"/>
        <rFont val="Arial"/>
        <family val="2"/>
      </rPr>
      <t xml:space="preserve">1. </t>
    </r>
    <r>
      <rPr>
        <i/>
        <sz val="14"/>
        <color rgb="FF0000FF"/>
        <rFont val="Arial"/>
        <family val="2"/>
      </rPr>
      <t>Lithosheet</t>
    </r>
    <r>
      <rPr>
        <sz val="14"/>
        <color rgb="FF0000FF"/>
        <rFont val="Arial"/>
        <family val="2"/>
      </rPr>
      <t xml:space="preserve"> ditanda
2</t>
    </r>
    <r>
      <rPr>
        <sz val="14"/>
        <color rgb="FF0000FF"/>
        <rFont val="Arial"/>
        <family val="2"/>
      </rPr>
      <t xml:space="preserve">. Kertas pertimbangan 
</t>
    </r>
    <r>
      <rPr>
        <sz val="14"/>
        <color rgb="FF0000FF"/>
        <rFont val="Arial"/>
        <family val="2"/>
      </rPr>
      <t xml:space="preserve">3. Keputusan dibuat oleh pihak yang diberi kuasa
4. Surat makluman keputusan kepada pemohon dan pegawai pengawal rizab (jika berkenaan)
</t>
    </r>
    <r>
      <rPr>
        <sz val="14"/>
        <color rgb="FFFF0000"/>
        <rFont val="Arial"/>
        <family val="2"/>
      </rPr>
      <t xml:space="preserve">
</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</si>
  <si>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perlu disediakan:</t>
    </r>
    <r>
      <rPr>
        <sz val="14"/>
        <color rgb="FF0000FF"/>
        <rFont val="Arial"/>
        <family val="2"/>
      </rPr>
      <t xml:space="preserve">
1. Borang 4B atau 4C
</t>
    </r>
    <r>
      <rPr>
        <sz val="14"/>
        <color rgb="FF0000FF"/>
        <rFont val="Arial"/>
        <family val="2"/>
      </rPr>
      <t>2. Doket / kupon</t>
    </r>
    <r>
      <rPr>
        <sz val="14"/>
        <color rgb="FF0000FF"/>
        <rFont val="Arial"/>
        <family val="2"/>
      </rPr>
      <t xml:space="preserve"> (jika diperlukan)
</t>
    </r>
    <r>
      <rPr>
        <b/>
        <sz val="14"/>
        <color rgb="FF993300"/>
        <rFont val="Arial"/>
        <family val="2"/>
      </rPr>
      <t>Perkara yang disemak:</t>
    </r>
    <r>
      <rPr>
        <sz val="14"/>
        <color rgb="FF0000FF"/>
        <rFont val="Arial"/>
        <family val="2"/>
      </rPr>
      <t xml:space="preserve">
</t>
    </r>
    <r>
      <rPr>
        <sz val="14"/>
        <color rgb="FF0000FF"/>
        <rFont val="Arial"/>
        <family val="2"/>
      </rPr>
      <t>1. Tarikh pengeluaran Borang 4B atau 4C
2. Tarikh pengeluaran doket / kupon</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</si>
  <si>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t>
    </r>
    <r>
      <rPr>
        <sz val="14"/>
        <color rgb="FF993300"/>
        <rFont val="Arial"/>
        <family val="2"/>
      </rPr>
      <t xml:space="preserve">
</t>
    </r>
    <r>
      <rPr>
        <b/>
        <sz val="14"/>
        <color rgb="FF993300"/>
        <rFont val="Arial"/>
        <family val="2"/>
      </rPr>
      <t xml:space="preserve">
Perkara yang disemak:</t>
    </r>
    <r>
      <rPr>
        <sz val="14"/>
        <color rgb="FF0000FF"/>
        <rFont val="Arial"/>
        <family val="2"/>
      </rPr>
      <t xml:space="preserve">
</t>
    </r>
    <r>
      <rPr>
        <sz val="14"/>
        <color rgb="FF0000FF"/>
        <rFont val="Arial"/>
        <family val="2"/>
      </rPr>
      <t xml:space="preserve">1. Permohonan lanjut tempoh masa permit
2. Laporan Anggaran daripada </t>
    </r>
    <r>
      <rPr>
        <i/>
        <sz val="14"/>
        <color rgb="FF0000FF"/>
        <rFont val="Arial"/>
        <family val="2"/>
      </rPr>
      <t>SO</t>
    </r>
    <r>
      <rPr>
        <sz val="14"/>
        <color rgb="FF0000FF"/>
        <rFont val="Arial"/>
        <family val="2"/>
      </rPr>
      <t xml:space="preserve">
3. Kaedah - Kaedah Tanah Negeri 
4. </t>
    </r>
    <r>
      <rPr>
        <i/>
        <sz val="14"/>
        <color rgb="FF0000FF"/>
        <rFont val="Arial"/>
        <family val="2"/>
      </rPr>
      <t xml:space="preserve">Micro survey </t>
    </r>
    <r>
      <rPr>
        <sz val="14"/>
        <color rgb="FF0000FF"/>
        <rFont val="Arial"/>
        <family val="2"/>
      </rPr>
      <t xml:space="preserve">daripada Juruukur berlesen
5. Tuntutan bayaran ke atas lebihan kuantiti bahan batuan yang dikeluarkan (sekiranya berkenaan)             </t>
    </r>
    <r>
      <rPr>
        <sz val="14"/>
        <color rgb="FF0000FF"/>
        <rFont val="Arial"/>
        <family val="2"/>
      </rPr>
      <t xml:space="preserve">                                           </t>
    </r>
  </si>
  <si>
    <r>
      <t>Adakah permohonan baru diselesaikan dalam tempo</t>
    </r>
    <r>
      <rPr>
        <sz val="14"/>
        <color rgb="FF0000FF"/>
        <rFont val="Arial"/>
        <family val="2"/>
      </rPr>
      <t>h 2</t>
    </r>
    <r>
      <rPr>
        <sz val="14"/>
        <color rgb="FF0000FF"/>
        <rFont val="Arial"/>
        <family val="2"/>
      </rPr>
      <t xml:space="preserve"> bulan</t>
    </r>
    <r>
      <rPr>
        <sz val="14"/>
        <color rgb="FF0000FF"/>
        <rFont val="Arial"/>
        <family val="2"/>
      </rPr>
      <t>?</t>
    </r>
  </si>
  <si>
    <r>
      <rPr>
        <b/>
        <sz val="14"/>
        <color rgb="FF913C0D"/>
        <rFont val="Arial"/>
        <family val="2"/>
      </rPr>
      <t>Bagi permohonan yang keputusannya di bawah bidang kuasa Pentadbir Tanah atau peringkat pemprosesan di Pejabat Tanah sahaja.</t>
    </r>
    <r>
      <rPr>
        <b/>
        <sz val="14"/>
        <color rgb="FF993300"/>
        <rFont val="Arial"/>
        <family val="2"/>
      </rPr>
      <t xml:space="preserve">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Tarikh permohonan diterima
2. Tarikh keputusan permohonan
</t>
    </r>
    <r>
      <rPr>
        <sz val="14"/>
        <color rgb="FF0000FF"/>
        <rFont val="Arial"/>
        <family val="2"/>
      </rPr>
      <t>3. Tarikh penyediaan kertas pertimbangan kepada pihak berkuasa lebih tinggi
4. Surat makluman keputusan 
5. Tarikh bayaran royalti dan deposit 
6. Pengeluaran Borang 4B dan 4C
7. Pengemaskinian dalam rekod daftar</t>
    </r>
  </si>
  <si>
    <r>
      <t xml:space="preserve">Adakah permohonan memperbaharui permit </t>
    </r>
    <r>
      <rPr>
        <sz val="14"/>
        <color rgb="FF0000FF"/>
        <rFont val="Arial"/>
        <family val="2"/>
      </rPr>
      <t xml:space="preserve">diselesaikan dalam tempoh </t>
    </r>
    <r>
      <rPr>
        <sz val="14"/>
        <color rgb="FF0000FF"/>
        <rFont val="Arial"/>
        <family val="2"/>
      </rPr>
      <t>2 b</t>
    </r>
    <r>
      <rPr>
        <sz val="14"/>
        <color rgb="FF0000FF"/>
        <rFont val="Arial"/>
        <family val="2"/>
      </rPr>
      <t>ulan?</t>
    </r>
  </si>
  <si>
    <r>
      <rPr>
        <b/>
        <sz val="14"/>
        <color rgb="FF913C0D"/>
        <rFont val="Arial"/>
        <family val="2"/>
      </rPr>
      <t xml:space="preserve">Bagi permohonan yang keputusannya di bawah bidang kuasa Pentadbir Tanah atau peringkat pemprosesan di Pejabat Tanah sahaja.
Sampling fail permohonan :
</t>
    </r>
    <r>
      <rPr>
        <sz val="14"/>
        <color rgb="FF0000FF"/>
        <rFont val="Arial"/>
        <family val="2"/>
      </rPr>
      <t xml:space="preserve">1) Minimum 5 fail
2) Diambil secara rawak </t>
    </r>
    <r>
      <rPr>
        <b/>
        <sz val="14"/>
        <color rgb="FF913C0D"/>
        <rFont val="Arial"/>
        <family val="2"/>
      </rPr>
      <t xml:space="preserve">
Dokumen yang perlu disediakan:</t>
    </r>
    <r>
      <rPr>
        <b/>
        <sz val="14"/>
        <color rgb="FFFF0000"/>
        <rFont val="Arial"/>
        <family val="2"/>
      </rPr>
      <t xml:space="preserve">
</t>
    </r>
    <r>
      <rPr>
        <sz val="14"/>
        <color rgb="FF0000FF"/>
        <rFont val="Arial"/>
        <family val="2"/>
      </rPr>
      <t>1. Fail permohonan</t>
    </r>
    <r>
      <rPr>
        <b/>
        <sz val="14"/>
        <color rgb="FFFF0000"/>
        <rFont val="Arial"/>
        <family val="2"/>
      </rPr>
      <t xml:space="preserve">
</t>
    </r>
    <r>
      <rPr>
        <b/>
        <sz val="14"/>
        <color rgb="FF913C0D"/>
        <rFont val="Arial"/>
        <family val="2"/>
      </rPr>
      <t>Perkara yang disemak:</t>
    </r>
    <r>
      <rPr>
        <b/>
        <sz val="14"/>
        <color rgb="FFFF0000"/>
        <rFont val="Arial"/>
        <family val="2"/>
      </rPr>
      <t xml:space="preserve">
</t>
    </r>
    <r>
      <rPr>
        <sz val="14"/>
        <color rgb="FF0000FF"/>
        <rFont val="Arial"/>
        <family val="2"/>
      </rPr>
      <t>1. Tarikh permohonan diterima
2. Tarikh keputusan permohonan
3. Tarikh penyediaan kertas pertimbangan kepada pihak berkuasa lebih tinggi
4. Surat makluman keputusan 
5. Tarikh bayaran royalti dan deposit 
6. Pengeluaran Borang 4B dan 4C
7. Pengemaskinian dalam rekod daftar</t>
    </r>
  </si>
  <si>
    <r>
      <rPr>
        <b/>
        <sz val="14"/>
        <color rgb="FF913C0D"/>
        <rFont val="Arial"/>
        <family val="2"/>
      </rPr>
      <t>Keputusan permohonan dibuat oleh pihak yang diberi  kuasa.
Peruntukan dalam KTN memberi kuasa memutus kepada  PBN/Pengarah Negeri /Pentadbir Tanah dan tertakluk kepada  sebarang perwakilan kuasa sekiranya ada.</t>
    </r>
    <r>
      <rPr>
        <sz val="14"/>
        <color rgb="FF0000FF"/>
        <rFont val="Arial"/>
        <family val="2"/>
      </rPr>
      <t xml:space="preserve">
</t>
    </r>
    <r>
      <rPr>
        <sz val="14"/>
        <color rgb="FF993300"/>
        <rFont val="Arial"/>
        <family val="2"/>
      </rPr>
      <t xml:space="preserve">
</t>
    </r>
    <r>
      <rPr>
        <b/>
        <sz val="14"/>
        <color rgb="FF993300"/>
        <rFont val="Arial"/>
        <family val="2"/>
      </rPr>
      <t>Sampling fail permohonan :</t>
    </r>
    <r>
      <rPr>
        <sz val="14"/>
        <color rgb="FF993300"/>
        <rFont val="Arial"/>
        <family val="2"/>
      </rPr>
      <t xml:space="preserve">
</t>
    </r>
    <r>
      <rPr>
        <sz val="14"/>
        <color rgb="FF0000FF"/>
        <rFont val="Arial"/>
        <family val="2"/>
      </rPr>
      <t xml:space="preserve">1) Minimum 5 fail
2) Diambil secara rawak </t>
    </r>
    <r>
      <rPr>
        <sz val="14"/>
        <color rgb="FF993300"/>
        <rFont val="Arial"/>
        <family val="2"/>
      </rPr>
      <t xml:space="preserve">
</t>
    </r>
    <r>
      <rPr>
        <b/>
        <sz val="14"/>
        <color rgb="FF993300"/>
        <rFont val="Arial"/>
        <family val="2"/>
      </rPr>
      <t>Perkara yang disemak :</t>
    </r>
    <r>
      <rPr>
        <sz val="14"/>
        <color rgb="FF0000FF"/>
        <rFont val="Arial"/>
        <family val="2"/>
      </rPr>
      <t xml:space="preserve">
1. Senarai warta  perwakilan kuasa urusan tanah 
2. Pekeliling/surat arahan perwakilan kuasa
3. Fail Meja - Senarai Tugas
4. Fail Permohonan 
5. Bilangan pegawai yang berkenaan mengikut waran                                                                                                                  </t>
    </r>
  </si>
  <si>
    <r>
      <rPr>
        <b/>
        <sz val="14"/>
        <color rgb="FF993300"/>
        <rFont val="Arial"/>
        <family val="2"/>
      </rPr>
      <t xml:space="preserve">Sampling fail permohonan :
</t>
    </r>
    <r>
      <rPr>
        <sz val="14"/>
        <color rgb="FF0000FF"/>
        <rFont val="Arial"/>
        <family val="2"/>
      </rPr>
      <t>1) Minimum 5 fail
2) Diambil secara rawak</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 :</t>
    </r>
    <r>
      <rPr>
        <sz val="14"/>
        <color rgb="FF0000FF"/>
        <rFont val="Arial"/>
        <family val="2"/>
      </rPr>
      <t xml:space="preserve">
1</t>
    </r>
    <r>
      <rPr>
        <sz val="14"/>
        <color rgb="FFFF0000"/>
        <rFont val="Arial"/>
        <family val="2"/>
      </rPr>
      <t>.</t>
    </r>
    <r>
      <rPr>
        <sz val="14"/>
        <color rgb="FF0000FF"/>
        <rFont val="Arial"/>
        <family val="2"/>
      </rPr>
      <t xml:space="preserve">  Borang permohonan dan pelan daripada Agensi Kerajaan Negeri dan Persekutuan disertakan </t>
    </r>
    <r>
      <rPr>
        <sz val="14"/>
        <color rgb="FF0000FF"/>
        <rFont val="Arial"/>
        <family val="2"/>
      </rPr>
      <t xml:space="preserve">
</t>
    </r>
    <r>
      <rPr>
        <b/>
        <sz val="14"/>
        <color rgb="FF0000FF"/>
        <rFont val="Arial"/>
        <family val="2"/>
      </rPr>
      <t xml:space="preserve">
</t>
    </r>
    <r>
      <rPr>
        <sz val="14"/>
        <color rgb="FF0000FF"/>
        <rFont val="Arial"/>
        <family val="2"/>
      </rPr>
      <t xml:space="preserve">
</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</si>
  <si>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t>
    </r>
    <r>
      <rPr>
        <b/>
        <sz val="14"/>
        <color rgb="FF993300"/>
        <rFont val="Arial"/>
        <family val="2"/>
      </rPr>
      <t>Perkara yang disemak:</t>
    </r>
    <r>
      <rPr>
        <sz val="14"/>
        <color rgb="FF0000FF"/>
        <rFont val="Arial"/>
        <family val="2"/>
      </rPr>
      <t xml:space="preserve">
1. Daftar rekod permohonan dikemaskinikan
2. L</t>
    </r>
    <r>
      <rPr>
        <i/>
        <sz val="14"/>
        <color rgb="FF0000FF"/>
        <rFont val="Arial"/>
        <family val="2"/>
      </rPr>
      <t>ithosheet</t>
    </r>
    <r>
      <rPr>
        <sz val="14"/>
        <color rgb="FF0000FF"/>
        <rFont val="Arial"/>
        <family val="2"/>
      </rPr>
      <t xml:space="preserve"> ditanda
3. Laporan tanah oleh juruteris / SO
4. Ulasan agensi / jabatan teknikal
5. Kertas pertimbangan untuk keputusan PBN</t>
    </r>
    <r>
      <rPr>
        <sz val="14"/>
        <color rgb="FF0000FF"/>
        <rFont val="Arial"/>
        <family val="2"/>
      </rPr>
      <t xml:space="preserve"> / P</t>
    </r>
    <r>
      <rPr>
        <sz val="14"/>
        <color rgb="FF0000FF"/>
        <rFont val="Arial"/>
        <family val="2"/>
      </rPr>
      <t xml:space="preserve">engarah </t>
    </r>
    <r>
      <rPr>
        <sz val="14"/>
        <color rgb="FF0000FF"/>
        <rFont val="Arial"/>
        <family val="2"/>
      </rPr>
      <t>Negeri / Pentadbir Tanah</t>
    </r>
  </si>
  <si>
    <r>
      <rPr>
        <b/>
        <sz val="14"/>
        <color rgb="FF993300"/>
        <rFont val="Arial"/>
        <family val="2"/>
      </rPr>
      <t xml:space="preserve">Sampling fail permohonan :
</t>
    </r>
    <r>
      <rPr>
        <sz val="14"/>
        <color rgb="FF0000FF"/>
        <rFont val="Arial"/>
        <family val="2"/>
      </rPr>
      <t>1) Minimum 5 fail
2) Diambil secara rawak</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3. </t>
    </r>
    <r>
      <rPr>
        <i/>
        <sz val="14"/>
        <color rgb="FF0000FF"/>
        <rFont val="Arial"/>
        <family val="2"/>
      </rPr>
      <t>Settlement Index</t>
    </r>
    <r>
      <rPr>
        <sz val="14"/>
        <color rgb="FF0000FF"/>
        <rFont val="Arial"/>
        <family val="2"/>
      </rPr>
      <t xml:space="preserve">
</t>
    </r>
    <r>
      <rPr>
        <b/>
        <sz val="14"/>
        <color rgb="FF0000FF"/>
        <rFont val="Arial"/>
        <family val="2"/>
      </rPr>
      <t xml:space="preserve">
</t>
    </r>
    <r>
      <rPr>
        <b/>
        <sz val="14"/>
        <color rgb="FF993300"/>
        <rFont val="Arial"/>
        <family val="2"/>
      </rPr>
      <t>Perkara yang disemak:</t>
    </r>
    <r>
      <rPr>
        <sz val="14"/>
        <color rgb="FF0000FF"/>
        <rFont val="Arial"/>
        <family val="2"/>
      </rPr>
      <t xml:space="preserve">
1. Daftar rekod permohonan dikemaskinikan
2. </t>
    </r>
    <r>
      <rPr>
        <i/>
        <sz val="14"/>
        <color rgb="FF0000FF"/>
        <rFont val="Arial"/>
        <family val="2"/>
      </rPr>
      <t>Lithosheet</t>
    </r>
    <r>
      <rPr>
        <sz val="14"/>
        <color rgb="FF0000FF"/>
        <rFont val="Arial"/>
        <family val="2"/>
      </rPr>
      <t xml:space="preserve"> ditanda
3.Kertas Pertimbangan dan Keputusan
4. Surat makluman keputusan kepada pemohon
5. Permohonan ukur
6. Pelan warta diterima
</t>
    </r>
    <r>
      <rPr>
        <sz val="14"/>
        <color rgb="FF0000FF"/>
        <rFont val="Arial"/>
        <family val="2"/>
      </rPr>
      <t xml:space="preserve">7. Pewartaan
8. </t>
    </r>
    <r>
      <rPr>
        <i/>
        <sz val="14"/>
        <color rgb="FF0000FF"/>
        <rFont val="Arial"/>
        <family val="2"/>
      </rPr>
      <t>Charting</t>
    </r>
    <r>
      <rPr>
        <sz val="14"/>
        <color rgb="FF0000FF"/>
        <rFont val="Arial"/>
        <family val="2"/>
      </rPr>
      <t xml:space="preserve"> no. warta dan no. lot
9. </t>
    </r>
    <r>
      <rPr>
        <i/>
        <sz val="14"/>
        <color rgb="FF0000FF"/>
        <rFont val="Arial"/>
        <family val="2"/>
      </rPr>
      <t xml:space="preserve">Settlement Index </t>
    </r>
    <r>
      <rPr>
        <sz val="14"/>
        <color rgb="FF0000FF"/>
        <rFont val="Arial"/>
        <family val="2"/>
      </rPr>
      <t>dikemaskinikan
10. Salinan warta dikemukakan kepada agensi pemohon</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</si>
  <si>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t>
    </r>
    <r>
      <rPr>
        <sz val="14"/>
        <color rgb="FF0000FF"/>
        <rFont val="Arial"/>
        <family val="2"/>
      </rPr>
      <t xml:space="preserve"> permohonan</t>
    </r>
    <r>
      <rPr>
        <sz val="14"/>
        <color rgb="FF0000FF"/>
        <rFont val="Arial"/>
        <family val="2"/>
      </rPr>
      <t xml:space="preserve"> </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 xml:space="preserve">1. Tarikh permohonan                                                                                                                                                                                                                                                                                         2. Tarikh keputusan 
</t>
    </r>
    <r>
      <rPr>
        <sz val="14"/>
        <color rgb="FF0000FF"/>
        <rFont val="Arial"/>
        <family val="2"/>
      </rPr>
      <t>3. Surat makluman keputusan</t>
    </r>
  </si>
  <si>
    <r>
      <rPr>
        <b/>
        <sz val="14"/>
        <color rgb="FF993300"/>
        <rFont val="Arial"/>
        <family val="2"/>
      </rPr>
      <t xml:space="preserve">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993300"/>
        <rFont val="Arial"/>
        <family val="2"/>
      </rPr>
      <t xml:space="preserve">
Perkara yang disemak: </t>
    </r>
    <r>
      <rPr>
        <b/>
        <sz val="14"/>
        <color rgb="FF0000FF"/>
        <rFont val="Arial"/>
        <family val="2"/>
      </rPr>
      <t xml:space="preserve">
</t>
    </r>
    <r>
      <rPr>
        <sz val="14"/>
        <color rgb="FF0000FF"/>
        <rFont val="Arial"/>
        <family val="2"/>
      </rPr>
      <t xml:space="preserve">1. Tarikh permohonan                                                                                                                                                                                                                                                                                         2. Tarikh keputusan 
</t>
    </r>
    <r>
      <rPr>
        <sz val="14"/>
        <color rgb="FF0000FF"/>
        <rFont val="Arial"/>
        <family val="2"/>
      </rPr>
      <t>3. Surat makluman keputusan</t>
    </r>
    <r>
      <rPr>
        <sz val="14"/>
        <color rgb="FF0000FF"/>
        <rFont val="Arial"/>
        <family val="2"/>
      </rPr>
      <t xml:space="preserve">
         </t>
    </r>
  </si>
  <si>
    <r>
      <t>Adakah keputusan ke atas permohonan dibuat oleh pihak yang diberi kuasa?</t>
    </r>
    <r>
      <rPr>
        <sz val="14"/>
        <color rgb="FF0000FF"/>
        <rFont val="Arial"/>
        <family val="2"/>
      </rPr>
      <t xml:space="preserve">
</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</si>
  <si>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Perkara yang disemak :
</t>
    </r>
    <r>
      <rPr>
        <sz val="14"/>
        <color rgb="FF0000FF"/>
        <rFont val="Arial"/>
        <family val="2"/>
      </rPr>
      <t xml:space="preserve">1. Borang permohonan yang lengkap/surat permohonan
2. Resit bayaran permohonan (sekiranya dikenakan bayaran)
3. Pelan disertakan 
4. Surat kebenaran badan pengawal Rizab       </t>
    </r>
    <r>
      <rPr>
        <sz val="14"/>
        <color rgb="FF0000FF"/>
        <rFont val="Arial"/>
        <family val="2"/>
      </rPr>
      <t xml:space="preserve">                                                                           
</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</si>
  <si>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2. </t>
    </r>
    <r>
      <rPr>
        <i/>
        <sz val="14"/>
        <color rgb="FF0000FF"/>
        <rFont val="Arial"/>
        <family val="2"/>
      </rPr>
      <t>Lithosheet</t>
    </r>
    <r>
      <rPr>
        <sz val="14"/>
        <color rgb="FF0000FF"/>
        <rFont val="Arial"/>
        <family val="2"/>
      </rPr>
      <t xml:space="preserve">
</t>
    </r>
    <r>
      <rPr>
        <b/>
        <sz val="14"/>
        <color rgb="FF993300"/>
        <rFont val="Arial"/>
        <family val="2"/>
      </rPr>
      <t>Perkara yang disemak:</t>
    </r>
    <r>
      <rPr>
        <sz val="14"/>
        <color rgb="FF0000FF"/>
        <rFont val="Arial"/>
        <family val="2"/>
      </rPr>
      <t xml:space="preserve">
1. Daftar rekod permohonan dikemaskinikan
2. </t>
    </r>
    <r>
      <rPr>
        <i/>
        <sz val="14"/>
        <color rgb="FF0000FF"/>
        <rFont val="Arial"/>
        <family val="2"/>
      </rPr>
      <t>Lithosheet</t>
    </r>
    <r>
      <rPr>
        <sz val="14"/>
        <color rgb="FF0000FF"/>
        <rFont val="Arial"/>
        <family val="2"/>
      </rPr>
      <t xml:space="preserve"> ditanda
3. Laporan tanah oleh juruteris / SO
4. Ulasan agensi / jabatan teknikal
5. Kertas pertimbangan untuk keputusan</t>
    </r>
    <r>
      <rPr>
        <sz val="14"/>
        <color rgb="FF0000FF"/>
        <rFont val="Arial"/>
        <family val="2"/>
      </rPr>
      <t xml:space="preserve"> PBN / P</t>
    </r>
    <r>
      <rPr>
        <sz val="14"/>
        <color rgb="FF0000FF"/>
        <rFont val="Arial"/>
        <family val="2"/>
      </rPr>
      <t xml:space="preserve">engarah Negeri / </t>
    </r>
    <r>
      <rPr>
        <sz val="14"/>
        <color rgb="FF0000FF"/>
        <rFont val="Arial"/>
        <family val="2"/>
      </rPr>
      <t>Pentadbir Tanah</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</si>
  <si>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2. </t>
    </r>
    <r>
      <rPr>
        <i/>
        <sz val="14"/>
        <color rgb="FF0000FF"/>
        <rFont val="Arial"/>
        <family val="2"/>
      </rPr>
      <t>Lithosheet</t>
    </r>
    <r>
      <rPr>
        <b/>
        <strike/>
        <sz val="14"/>
        <color rgb="FF0000FF"/>
        <rFont val="Arial"/>
        <family val="2"/>
      </rPr>
      <t xml:space="preserve">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Kertas pertimbangan dan kelulusan 
2. Surat makluman keputusan kepada pemohon dan pegawai pengawal rizab</t>
    </r>
    <r>
      <rPr>
        <strike/>
        <sz val="14"/>
        <color rgb="FF0000FF"/>
        <rFont val="Arial"/>
        <family val="2"/>
      </rPr>
      <t xml:space="preserve">
</t>
    </r>
    <r>
      <rPr>
        <sz val="14"/>
        <color rgb="FF0000FF"/>
        <rFont val="Arial"/>
        <family val="2"/>
      </rPr>
      <t>3. Bayaran pajakan dijelaskan
4. Borang 4E dikeluarkan
5.</t>
    </r>
    <r>
      <rPr>
        <i/>
        <sz val="14"/>
        <color rgb="FF0000FF"/>
        <rFont val="Arial"/>
        <family val="2"/>
      </rPr>
      <t xml:space="preserve"> Lithosheet </t>
    </r>
    <r>
      <rPr>
        <sz val="14"/>
        <color rgb="FF0000FF"/>
        <rFont val="Arial"/>
        <family val="2"/>
      </rPr>
      <t>ditanda
6. Daftar permohonan dikemaskini</t>
    </r>
    <r>
      <rPr>
        <sz val="14"/>
        <color rgb="FF0000FF"/>
        <rFont val="Arial"/>
        <family val="2"/>
      </rPr>
      <t xml:space="preserve">
</t>
    </r>
    <r>
      <rPr>
        <b/>
        <sz val="14"/>
        <color rgb="FF0000FF"/>
        <rFont val="Arial"/>
        <family val="2"/>
      </rPr>
      <t xml:space="preserve">
</t>
    </r>
    <r>
      <rPr>
        <sz val="14"/>
        <color rgb="FF0000FF"/>
        <rFont val="Arial"/>
        <family val="2"/>
      </rPr>
      <t xml:space="preserve">
</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</si>
  <si>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t>
    </r>
    <r>
      <rPr>
        <sz val="14"/>
        <color rgb="FF0000FF"/>
        <rFont val="Arial"/>
        <family val="2"/>
      </rPr>
      <t>l permohonan</t>
    </r>
    <r>
      <rPr>
        <sz val="14"/>
        <color rgb="FF0000FF"/>
        <rFont val="Arial"/>
        <family val="2"/>
      </rPr>
      <t xml:space="preserve"> </t>
    </r>
    <r>
      <rPr>
        <strike/>
        <sz val="14"/>
        <color rgb="FF0000FF"/>
        <rFont val="Arial"/>
        <family val="2"/>
      </rPr>
      <t xml:space="preserve">
</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 xml:space="preserve">1. Tarikh permohonan                                                                                                                                                                                                                                                                                         2. Tarikh keputusan 
</t>
    </r>
    <r>
      <rPr>
        <sz val="14"/>
        <color rgb="FF0000FF"/>
        <rFont val="Arial"/>
        <family val="2"/>
      </rPr>
      <t>3. Surat makluman keputusan</t>
    </r>
  </si>
  <si>
    <r>
      <rPr>
        <b/>
        <sz val="14"/>
        <color rgb="FF993300"/>
        <rFont val="Arial"/>
        <family val="2"/>
      </rPr>
      <t xml:space="preserve">TB : Sekiranya tiada permohonan dibuat pada tahun yang dinilai.
Sampling fail permohonan :
</t>
    </r>
    <r>
      <rPr>
        <sz val="14"/>
        <color rgb="FF0000FF"/>
        <rFont val="Arial"/>
        <family val="2"/>
      </rPr>
      <t xml:space="preserve">1) Minimum 5 fail
2) Diambil secara rawak </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yang disemak:</t>
    </r>
    <r>
      <rPr>
        <sz val="14"/>
        <color rgb="FF0000FF"/>
        <rFont val="Arial"/>
        <family val="2"/>
      </rPr>
      <t xml:space="preserve">
1. Tarikh permohonan                                                                                                                                                                                                                                                                                         2. Tarikh keputusan 
</t>
    </r>
    <r>
      <rPr>
        <sz val="14"/>
        <color rgb="FF0000FF"/>
        <rFont val="Arial"/>
        <family val="2"/>
      </rPr>
      <t>3. Surat makluman keputusan</t>
    </r>
    <r>
      <rPr>
        <b/>
        <sz val="14"/>
        <color rgb="FF0000FF"/>
        <rFont val="Arial"/>
        <family val="2"/>
      </rPr>
      <t xml:space="preserve">
</t>
    </r>
    <r>
      <rPr>
        <sz val="14"/>
        <color rgb="FF0000FF"/>
        <rFont val="Arial"/>
        <family val="2"/>
      </rPr>
      <t xml:space="preserve">
       </t>
    </r>
  </si>
  <si>
    <r>
      <rPr>
        <b/>
        <sz val="14"/>
        <color rgb="FF913C0D"/>
        <rFont val="Arial"/>
        <family val="2"/>
      </rPr>
      <t>Pendaftar / Pentadbir Tanah atau pegawai lain yang dilantik sebagai penolong pentadbir tanah bagi menjalankan kerja-kerja pendaftaran dilantik dan diwartakan di bawah seksyen 12 KTN.</t>
    </r>
    <r>
      <rPr>
        <b/>
        <sz val="14"/>
        <color rgb="FF375623"/>
        <rFont val="Arial"/>
        <family val="2"/>
      </rPr>
      <t xml:space="preserve">
Sampling fail :
</t>
    </r>
    <r>
      <rPr>
        <sz val="14"/>
        <color rgb="FF0000FF"/>
        <rFont val="Arial"/>
        <family val="2"/>
      </rPr>
      <t xml:space="preserve">1) 10% daripada jumlah pendaftaran setahun atau minimum 10 fail 
2) Diambil secara rawak </t>
    </r>
    <r>
      <rPr>
        <b/>
        <sz val="14"/>
        <color rgb="FF375623"/>
        <rFont val="Arial"/>
        <family val="2"/>
      </rPr>
      <t xml:space="preserve">
Dokumen perlu disediakan:
</t>
    </r>
    <r>
      <rPr>
        <sz val="14"/>
        <color rgb="FF0000FF"/>
        <rFont val="Arial"/>
        <family val="2"/>
      </rPr>
      <t xml:space="preserve">1.Salinan warta perlantikan / surat lantikan </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Salinan warta perlantikan / surat lantikan 
2. Surat arahan perwakilan kuasa atau senarai tugas
3. Fail pendaftaran
</t>
    </r>
    <r>
      <rPr>
        <strike/>
        <sz val="14"/>
        <color rgb="FF0000FF"/>
        <rFont val="Arial"/>
        <family val="2"/>
      </rPr>
      <t xml:space="preserve">
</t>
    </r>
  </si>
  <si>
    <r>
      <rPr>
        <b/>
        <sz val="14"/>
        <color rgb="FF993300"/>
        <rFont val="Arial"/>
        <family val="2"/>
      </rPr>
      <t xml:space="preserve">Sampling fail:
</t>
    </r>
    <r>
      <rPr>
        <sz val="14"/>
        <color rgb="FF0000FF"/>
        <rFont val="Arial"/>
        <family val="2"/>
      </rPr>
      <t xml:space="preserve">1) 10% daripada jumlah pendaftaran setahun atau minimum 10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t>
    </r>
    <r>
      <rPr>
        <b/>
        <sz val="14"/>
        <color rgb="FF0000FF"/>
        <rFont val="Arial"/>
        <family val="2"/>
      </rPr>
      <t xml:space="preserve"> </t>
    </r>
    <r>
      <rPr>
        <sz val="14"/>
        <color rgb="FF0000FF"/>
        <rFont val="Arial"/>
        <family val="2"/>
      </rPr>
      <t xml:space="preserve">Fail pendaftaran
</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 xml:space="preserve">1. Semakan kelulusan </t>
    </r>
    <r>
      <rPr>
        <sz val="14"/>
        <color rgb="FF0000FF"/>
        <rFont val="Arial"/>
        <family val="2"/>
      </rPr>
      <t>pihak berkuasa yang meluluskan</t>
    </r>
    <r>
      <rPr>
        <sz val="14"/>
        <color rgb="FF0000FF"/>
        <rFont val="Arial"/>
        <family val="2"/>
      </rPr>
      <t xml:space="preserve">
2. Semakan kadar cukai
3. Semakan bayaran notis 5A
4. Semakan PU
5. Semakan draf hakmilik </t>
    </r>
    <r>
      <rPr>
        <sz val="14"/>
        <color rgb="FF0000FF"/>
        <rFont val="Arial"/>
        <family val="2"/>
      </rPr>
      <t xml:space="preserve">
6. Makluman kepada Unit Pelupusan untuk mengemaskini RA
7. Borang 5F diserahkan kepada pemilik
8. Makluman kepada Unit Hasil</t>
    </r>
    <r>
      <rPr>
        <b/>
        <sz val="14"/>
        <color rgb="FF0000FF"/>
        <rFont val="Arial"/>
        <family val="2"/>
      </rPr>
      <t xml:space="preserve">
</t>
    </r>
  </si>
  <si>
    <r>
      <rPr>
        <b/>
        <sz val="14"/>
        <color rgb="FF993300"/>
        <rFont val="Arial"/>
        <family val="2"/>
      </rPr>
      <t xml:space="preserve">Sampling fail :
</t>
    </r>
    <r>
      <rPr>
        <sz val="14"/>
        <color rgb="FF0000FF"/>
        <rFont val="Arial"/>
        <family val="2"/>
      </rPr>
      <t xml:space="preserve">1) 10% daripada jumlah pendaftaran setahun atau minimum 10 fail
2) Diambil secara rawak </t>
    </r>
    <r>
      <rPr>
        <b/>
        <sz val="14"/>
        <color rgb="FF993300"/>
        <rFont val="Arial"/>
        <family val="2"/>
      </rPr>
      <t xml:space="preserve">
Dokumen yang perlu disediakan:
</t>
    </r>
    <r>
      <rPr>
        <sz val="14"/>
        <color rgb="FF0000FF"/>
        <rFont val="Arial"/>
        <family val="2"/>
      </rPr>
      <t>1. Fail pendaftaran</t>
    </r>
    <r>
      <rPr>
        <b/>
        <sz val="14"/>
        <color rgb="FF993300"/>
        <rFont val="Arial"/>
        <family val="2"/>
      </rPr>
      <t xml:space="preserve">
Perkara yang disemak :</t>
    </r>
    <r>
      <rPr>
        <sz val="14"/>
        <color rgb="FF0000FF"/>
        <rFont val="Arial"/>
        <family val="2"/>
      </rPr>
      <t xml:space="preserve">
Semakan terhadap output yang didapati oleh pelanggan pejabat tanah :-
1-50 hakmilik : 5 hari
51-100 hakmilik : 2 minggu
101 ke atas: sebulan
Pengiraan satu hari dikira bermula dari fail diterima di unit pendaftaran dan bukannya bermula dari notis 5A.</t>
    </r>
  </si>
  <si>
    <r>
      <rPr>
        <b/>
        <sz val="14"/>
        <color rgb="FF993300"/>
        <rFont val="Arial"/>
        <family val="2"/>
      </rPr>
      <t xml:space="preserve">Sampling fail permohonan :
</t>
    </r>
    <r>
      <rPr>
        <sz val="14"/>
        <color rgb="FF0000FF"/>
        <rFont val="Arial"/>
        <family val="2"/>
      </rPr>
      <t xml:space="preserve">1) 10% daripada jumlah permohonan setahun atau minimum 10 fail
2) Diambil secara rawak </t>
    </r>
    <r>
      <rPr>
        <b/>
        <sz val="14"/>
        <color rgb="FF993300"/>
        <rFont val="Arial"/>
        <family val="2"/>
      </rPr>
      <t xml:space="preserve">
Dokumen yang perlu disediakan:
</t>
    </r>
    <r>
      <rPr>
        <sz val="14"/>
        <color rgb="FF0000FF"/>
        <rFont val="Arial"/>
        <family val="2"/>
      </rPr>
      <t>1) Laporan bulanan
2) Laporan tahunan</t>
    </r>
    <r>
      <rPr>
        <b/>
        <sz val="14"/>
        <color rgb="FF993300"/>
        <rFont val="Arial"/>
        <family val="2"/>
      </rPr>
      <t xml:space="preserve">
Perkara yang disemak :</t>
    </r>
    <r>
      <rPr>
        <sz val="14"/>
        <color rgb="FF0000FF"/>
        <rFont val="Arial"/>
        <family val="2"/>
      </rPr>
      <t xml:space="preserve">
</t>
    </r>
    <r>
      <rPr>
        <sz val="14"/>
        <color rgb="FF0000FF"/>
        <rFont val="Arial"/>
        <family val="2"/>
      </rPr>
      <t>Pengiraan berdasarkan jumlah daftar</t>
    </r>
    <r>
      <rPr>
        <sz val="14"/>
        <color rgb="FF0000FF"/>
        <rFont val="Arial"/>
        <family val="2"/>
      </rPr>
      <t xml:space="preserve"> berbanding dengan jumlah </t>
    </r>
    <r>
      <rPr>
        <sz val="14"/>
        <color rgb="FF0000FF"/>
        <rFont val="Arial"/>
        <family val="2"/>
      </rPr>
      <t xml:space="preserve">permohonan terima.
</t>
    </r>
  </si>
  <si>
    <r>
      <rPr>
        <b/>
        <sz val="14"/>
        <color rgb="FF913C0D"/>
        <rFont val="Arial"/>
        <family val="2"/>
      </rPr>
      <t>Pendaftar / Pentadbir Tanah atau pegawai lain yang dilantik sebagai penolong pentadbir tanah bagi menjalankan kerja-kerja pendaftaran dilantik dan diwartakan d</t>
    </r>
    <r>
      <rPr>
        <b/>
        <sz val="14"/>
        <color rgb="FF375623"/>
        <rFont val="Arial"/>
        <family val="2"/>
      </rPr>
      <t xml:space="preserve">i bawah seksyen 12 KTN.
Sampling fail :
</t>
    </r>
    <r>
      <rPr>
        <sz val="14"/>
        <color rgb="FF0000FF"/>
        <rFont val="Arial"/>
        <family val="2"/>
      </rPr>
      <t>1) 10% daripada jumlah pendaftaran setahun atau minimum 10 fail
2) Diambil secara rawak untuk tahun terkini</t>
    </r>
    <r>
      <rPr>
        <b/>
        <sz val="14"/>
        <color rgb="FF375623"/>
        <rFont val="Arial"/>
        <family val="2"/>
      </rPr>
      <t xml:space="preserve">
Dokumen yang perlu disediakan:
</t>
    </r>
    <r>
      <rPr>
        <sz val="14"/>
        <color rgb="FF0000FF"/>
        <rFont val="Arial"/>
        <family val="2"/>
      </rPr>
      <t xml:space="preserve">1. Salinan warta perlantikan / surat lantikan </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Salinan warta perlantikan / surat lantikan 
2. Surat arahan perwakilan kuasa atau senarai tugas
3. Fail pendaftaran
</t>
    </r>
    <r>
      <rPr>
        <strike/>
        <sz val="14"/>
        <color rgb="FF0000FF"/>
        <rFont val="Arial"/>
        <family val="2"/>
      </rPr>
      <t xml:space="preserve">
</t>
    </r>
  </si>
  <si>
    <r>
      <rPr>
        <b/>
        <sz val="14"/>
        <color rgb="FF993300"/>
        <rFont val="Arial"/>
        <family val="2"/>
      </rPr>
      <t xml:space="preserve">Sampling fail :
</t>
    </r>
    <r>
      <rPr>
        <sz val="14"/>
        <color rgb="FF0000FF"/>
        <rFont val="Arial"/>
        <family val="2"/>
      </rPr>
      <t xml:space="preserve">1) 10% daripada jumlah pendaftaran setahun atau minimum 10 fail
2) Diambil secara rawak </t>
    </r>
    <r>
      <rPr>
        <b/>
        <sz val="14"/>
        <color rgb="FF993300"/>
        <rFont val="Arial"/>
        <family val="2"/>
      </rPr>
      <t xml:space="preserve">
Dokumen yang perlu disediakan:</t>
    </r>
    <r>
      <rPr>
        <sz val="14"/>
        <color rgb="FF0000FF"/>
        <rFont val="Arial"/>
        <family val="2"/>
      </rPr>
      <t xml:space="preserve">
1. Laporan bulanan QT-FT
2. Fail pendaftaran
</t>
    </r>
    <r>
      <rPr>
        <b/>
        <sz val="14"/>
        <color rgb="FF0000FF"/>
        <rFont val="Arial"/>
        <family val="2"/>
      </rPr>
      <t xml:space="preserve">
</t>
    </r>
    <r>
      <rPr>
        <b/>
        <sz val="14"/>
        <color rgb="FF993300"/>
        <rFont val="Arial"/>
        <family val="2"/>
      </rPr>
      <t>Perkara yang disemak :</t>
    </r>
    <r>
      <rPr>
        <sz val="14"/>
        <color rgb="FF0000FF"/>
        <rFont val="Arial"/>
        <family val="2"/>
      </rPr>
      <t xml:space="preserve">
</t>
    </r>
    <r>
      <rPr>
        <sz val="14"/>
        <color rgb="FF0000FF"/>
        <rFont val="Arial"/>
        <family val="2"/>
      </rPr>
      <t>1. Pelan PA dari JUPEM
2. Jika berlaku perbezaan keluasan QT, perlu merujuk kelulusan dari PBN / Pegawai yang diberi kuasa
3. Draf hakmilik disediakan 
4. Pengeluaran Notis 5F kepada pemilik tanah.
5. Semakan perubahan maklumat  hakmilik terkini kepada unit hasil untuk dikemaskini
6. Semakan terhadap tindakan penyelerasan disebabkan oleh perbezaan keluasan tanah yang diberimilik.</t>
    </r>
  </si>
  <si>
    <r>
      <rPr>
        <b/>
        <sz val="14"/>
        <color rgb="FF993300"/>
        <rFont val="Arial"/>
        <family val="2"/>
      </rPr>
      <t xml:space="preserve">Semakan berdasarkan bilangan PA yang diterima dari JUPEM dan akan dibandingkan dengan jumlah yang didaftarkan.
Sampling fail :
</t>
    </r>
    <r>
      <rPr>
        <sz val="14"/>
        <color rgb="FF0000FF"/>
        <rFont val="Arial"/>
        <family val="2"/>
      </rPr>
      <t xml:space="preserve">1) 10% daripada jumlah pendaftaran setahun atau minimum 10 fail
2) Diambil secara rawak </t>
    </r>
    <r>
      <rPr>
        <b/>
        <sz val="14"/>
        <color rgb="FF993300"/>
        <rFont val="Arial"/>
        <family val="2"/>
      </rPr>
      <t xml:space="preserve">
Dokumen yang perlu disediakan:</t>
    </r>
    <r>
      <rPr>
        <sz val="14"/>
        <color rgb="FF0000FF"/>
        <rFont val="Arial"/>
        <family val="2"/>
      </rPr>
      <t xml:space="preserve">
1) Laporan Bulanan QT-FT
2) Laporan Tahunan QT-FT
3) Fail pendaftaran
1-50 hakmilik : 5 hari
51-100 hakmilik : 2 minggu
101 ke atas: sebulan
</t>
    </r>
  </si>
  <si>
    <r>
      <rPr>
        <b/>
        <sz val="14"/>
        <color rgb="FF913C0D"/>
        <rFont val="Arial"/>
        <family val="2"/>
      </rPr>
      <t>Pendaftar / Pentadbir Tanah atau pegawai lain yang dilantik sebagai penolong pentadbir tanah bagi menjalankan kerja-kerja pendaftaran dilantik dan diwartakan di bawah seksyen 12 KTN.</t>
    </r>
    <r>
      <rPr>
        <b/>
        <sz val="14"/>
        <color rgb="FF375623"/>
        <rFont val="Arial"/>
        <family val="2"/>
      </rPr>
      <t xml:space="preserve">
Sampling fail :
</t>
    </r>
    <r>
      <rPr>
        <sz val="14"/>
        <color rgb="FF0000FF"/>
        <rFont val="Arial"/>
        <family val="2"/>
      </rPr>
      <t>1) 10% daripada jumlah</t>
    </r>
    <r>
      <rPr>
        <sz val="14"/>
        <color rgb="FFFF0000"/>
        <rFont val="Arial"/>
        <family val="2"/>
      </rPr>
      <t xml:space="preserve"> </t>
    </r>
    <r>
      <rPr>
        <sz val="14"/>
        <color rgb="FF0000FF"/>
        <rFont val="Arial"/>
        <family val="2"/>
      </rPr>
      <t xml:space="preserve">perserahan setahun atau minimum 10 fail
2) Diambil secara rawak </t>
    </r>
    <r>
      <rPr>
        <b/>
        <sz val="14"/>
        <color rgb="FF375623"/>
        <rFont val="Arial"/>
        <family val="2"/>
      </rPr>
      <t xml:space="preserve">
Dokumen yang perlu disediakan:
</t>
    </r>
    <r>
      <rPr>
        <sz val="14"/>
        <color rgb="FF0000FF"/>
        <rFont val="Arial"/>
        <family val="2"/>
      </rPr>
      <t xml:space="preserve">1) Salinan warta perlantikan / surat lantikan </t>
    </r>
    <r>
      <rPr>
        <b/>
        <sz val="14"/>
        <color rgb="FF375623"/>
        <rFont val="Arial"/>
        <family val="2"/>
      </rPr>
      <t xml:space="preserve">
Perkara yang disemak :</t>
    </r>
    <r>
      <rPr>
        <b/>
        <sz val="14"/>
        <color rgb="FF0000FF"/>
        <rFont val="Arial"/>
        <family val="2"/>
      </rPr>
      <t xml:space="preserve">
</t>
    </r>
    <r>
      <rPr>
        <sz val="14"/>
        <color rgb="FF0000FF"/>
        <rFont val="Arial"/>
        <family val="2"/>
      </rPr>
      <t>1. Salinan warta perlantikan / surat lantikan 
2. Surat arahan perwakilan kuasa atau senarai tugas
3. Fail perserahan</t>
    </r>
    <r>
      <rPr>
        <strike/>
        <sz val="14"/>
        <color rgb="FF0000FF"/>
        <rFont val="Arial"/>
        <family val="2"/>
      </rPr>
      <t xml:space="preserve">
</t>
    </r>
  </si>
  <si>
    <r>
      <rPr>
        <b/>
        <sz val="14"/>
        <color rgb="FF993300"/>
        <rFont val="Arial"/>
        <family val="2"/>
      </rPr>
      <t xml:space="preserve">Sampling fail :
</t>
    </r>
    <r>
      <rPr>
        <sz val="14"/>
        <color rgb="FF0000FF"/>
        <rFont val="Arial"/>
        <family val="2"/>
      </rPr>
      <t xml:space="preserve">1) 10% daripada jumlah perserahan setahun atau minimum 10 fail
2) Diambil secara rawak </t>
    </r>
    <r>
      <rPr>
        <b/>
        <sz val="14"/>
        <color rgb="FF993300"/>
        <rFont val="Arial"/>
        <family val="2"/>
      </rPr>
      <t xml:space="preserve">
Dokumen perlu disediakan:</t>
    </r>
    <r>
      <rPr>
        <b/>
        <sz val="14"/>
        <color rgb="FF0000FF"/>
        <rFont val="Arial"/>
        <family val="2"/>
      </rPr>
      <t xml:space="preserve">
</t>
    </r>
    <r>
      <rPr>
        <sz val="14"/>
        <color rgb="FF0000FF"/>
        <rFont val="Arial"/>
        <family val="2"/>
      </rPr>
      <t>1. Senarai semak berdasarkan urusan</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Perserahan didaftarkan dalam sistem
2. Pengesahan dokumen verifikasi
3. Surat Kebenaran bagi membuat urusan (jika berkenaan) yang difailkan mengikut pekeliling 
    KPTG Bil 10/1977
4. Surat kuasa wakil (</t>
    </r>
    <r>
      <rPr>
        <i/>
        <sz val="14"/>
        <color rgb="FF0000FF"/>
        <rFont val="Arial"/>
        <family val="2"/>
      </rPr>
      <t>Power of Attorney</t>
    </r>
    <r>
      <rPr>
        <sz val="14"/>
        <color rgb="FF0000FF"/>
        <rFont val="Arial"/>
        <family val="2"/>
      </rPr>
      <t xml:space="preserve"> - PA) (jika berkenaan) yang difailkan menurut Pekeliling
    KPTG Bil. 3/1980
5. Keputusan perserahan oleh Pentadbir Tanah/Pendaftar (daftar/gantung/tolak)
    a) didaftarkan x ≥90%  : 5 
    b) didaftarkan 80% ≤ x &lt; 89.9% : 4; dan seterusnya
</t>
    </r>
    <r>
      <rPr>
        <b/>
        <sz val="14"/>
        <color rgb="FF990000"/>
        <rFont val="Arial"/>
        <family val="2"/>
      </rPr>
      <t xml:space="preserve">*sampling tidak mengambil kira bagi kes-kes keputusan gantung </t>
    </r>
  </si>
  <si>
    <r>
      <rPr>
        <b/>
        <sz val="14"/>
        <color rgb="FF993300"/>
        <rFont val="Arial"/>
        <family val="2"/>
      </rPr>
      <t>Sampling fail :</t>
    </r>
    <r>
      <rPr>
        <b/>
        <sz val="14"/>
        <color rgb="FFFF0000"/>
        <rFont val="Arial"/>
        <family val="2"/>
      </rPr>
      <t xml:space="preserve">
</t>
    </r>
    <r>
      <rPr>
        <sz val="14"/>
        <color rgb="FF0000FF"/>
        <rFont val="Arial"/>
        <family val="2"/>
      </rPr>
      <t xml:space="preserve">1) 10% daripada jumlah perserahan setahun atau minimum 10 fail perserahan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Lapora</t>
    </r>
    <r>
      <rPr>
        <sz val="14"/>
        <color rgb="FF0000FF"/>
        <rFont val="Arial"/>
        <family val="2"/>
      </rPr>
      <t>n tahunan untuk tahun sebelumnya</t>
    </r>
    <r>
      <rPr>
        <sz val="14"/>
        <color rgb="FF0000FF"/>
        <rFont val="Arial"/>
        <family val="2"/>
      </rPr>
      <t xml:space="preserve">
2. Laporan prestasi dari SPTB (MIS)</t>
    </r>
    <r>
      <rPr>
        <b/>
        <sz val="14"/>
        <color rgb="FF0000FF"/>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1. Tarikh</t>
    </r>
    <r>
      <rPr>
        <sz val="14"/>
        <color rgb="FF0000FF"/>
        <rFont val="Arial"/>
        <family val="2"/>
      </rPr>
      <t xml:space="preserve"> perserahan</t>
    </r>
    <r>
      <rPr>
        <sz val="14"/>
        <color rgb="FF0000FF"/>
        <rFont val="Arial"/>
        <family val="2"/>
      </rPr>
      <t xml:space="preserve">
2. Tarikh keputusan
</t>
    </r>
  </si>
  <si>
    <r>
      <rPr>
        <b/>
        <sz val="14"/>
        <color rgb="FF913C0D"/>
        <rFont val="Arial"/>
        <family val="2"/>
      </rPr>
      <t>Pendaftar / Pentadbir Tanah atau pegawai lain yang dilantik sebagai penolong pentadbir tanah dan diwartakan di bawah seksyen 12 KTN.</t>
    </r>
    <r>
      <rPr>
        <b/>
        <sz val="14"/>
        <color rgb="FF375623"/>
        <rFont val="Arial"/>
        <family val="2"/>
      </rPr>
      <t xml:space="preserve">
Sampling fail :
</t>
    </r>
    <r>
      <rPr>
        <sz val="14"/>
        <color rgb="FF0000FF"/>
        <rFont val="Arial"/>
        <family val="2"/>
      </rPr>
      <t xml:space="preserve">1) 10% daripada jumlah lelongan setahun atau minimum 10 fail
2) Diambil secara rawak </t>
    </r>
    <r>
      <rPr>
        <b/>
        <sz val="14"/>
        <color rgb="FF375623"/>
        <rFont val="Arial"/>
        <family val="2"/>
      </rPr>
      <t xml:space="preserve">
Dokumen yang perlu disediakan:
</t>
    </r>
    <r>
      <rPr>
        <sz val="14"/>
        <color rgb="FF0000FF"/>
        <rFont val="Arial"/>
        <family val="2"/>
      </rPr>
      <t>1. Salinan warta perlantikan / surat lantikan</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Salinan warta perlantikan / surat lantikan 
2. Surat arahan perwakilan kuasa atau senarai tugas
3. Fail lelongan
</t>
    </r>
    <r>
      <rPr>
        <strike/>
        <sz val="14"/>
        <color rgb="FF0000FF"/>
        <rFont val="Arial"/>
        <family val="2"/>
      </rPr>
      <t xml:space="preserve">
</t>
    </r>
  </si>
  <si>
    <r>
      <rPr>
        <b/>
        <sz val="14"/>
        <color rgb="FF993300"/>
        <rFont val="Arial"/>
        <family val="2"/>
      </rPr>
      <t xml:space="preserve">Sampling fail permohonan :
</t>
    </r>
    <r>
      <rPr>
        <sz val="14"/>
        <color rgb="FF0000FF"/>
        <rFont val="Arial"/>
        <family val="2"/>
      </rPr>
      <t>1) 10% daripada jumlah permohonan setahun atau minimum 10 fail
2) Diambil secara rawak</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 xml:space="preserve">1. Permohonan daripada pemegang gadaian (Borang 16G)
</t>
    </r>
    <r>
      <rPr>
        <sz val="14"/>
        <color rgb="FF0000FF"/>
        <rFont val="Arial"/>
        <family val="2"/>
      </rPr>
      <t>2. Notis siasatan (seksyen</t>
    </r>
    <r>
      <rPr>
        <sz val="14"/>
        <color rgb="FF0000FF"/>
        <rFont val="Arial"/>
        <family val="2"/>
      </rPr>
      <t xml:space="preserve"> 261 KTN)
3. Penetapan tarikh lelongan (Borang 16H)
</t>
    </r>
    <r>
      <rPr>
        <sz val="14"/>
        <color rgb="FF0000FF"/>
        <rFont val="Arial"/>
        <family val="2"/>
      </rPr>
      <t>4. Bukti penyampaian Borang 16H
5. Semakan buku daftar lelongan</t>
    </r>
  </si>
  <si>
    <r>
      <rPr>
        <b/>
        <sz val="14"/>
        <color rgb="FF993300"/>
        <rFont val="Arial"/>
        <family val="2"/>
      </rPr>
      <t xml:space="preserve">Sampling fail permohonan :
</t>
    </r>
    <r>
      <rPr>
        <sz val="14"/>
        <color rgb="FF0000FF"/>
        <rFont val="Arial"/>
        <family val="2"/>
      </rPr>
      <t xml:space="preserve">1) 10% daripada jumlah permohonan setahun atau minimum 10 fail
2) Diambil secara rawak </t>
    </r>
    <r>
      <rPr>
        <b/>
        <sz val="14"/>
        <color rgb="FF993300"/>
        <rFont val="Arial"/>
        <family val="2"/>
      </rPr>
      <t xml:space="preserve">
Dokumen yang perlu disediakan:
</t>
    </r>
    <r>
      <rPr>
        <sz val="14"/>
        <color rgb="FF0000FF"/>
        <rFont val="Arial"/>
        <family val="2"/>
      </rPr>
      <t>1. Salinan penghantaran notis kepada pihak berkepentingan (Pemegang gadaian / pemilik tanah / penggadai) (Notis panggilan siasatan / notis lelongan)</t>
    </r>
    <r>
      <rPr>
        <b/>
        <sz val="14"/>
        <color rgb="FF993300"/>
        <rFont val="Arial"/>
        <family val="2"/>
      </rPr>
      <t xml:space="preserve">
Perkara yang disemak :
</t>
    </r>
    <r>
      <rPr>
        <sz val="14"/>
        <color rgb="FF0000FF"/>
        <rFont val="Arial"/>
        <family val="2"/>
      </rPr>
      <t>1. Perakuan penerima notis (seksyen 431KTN)
2. Serahan gantian seksyen 432 KTN (jika berkaitan)
3. Penampalan notis (seksyen 433 KTN)</t>
    </r>
    <r>
      <rPr>
        <b/>
        <sz val="14"/>
        <color rgb="FF0000FF"/>
        <rFont val="Arial"/>
        <family val="2"/>
      </rPr>
      <t xml:space="preserve">
</t>
    </r>
  </si>
  <si>
    <r>
      <rPr>
        <b/>
        <sz val="14"/>
        <color rgb="FF993300"/>
        <rFont val="Arial"/>
        <family val="2"/>
      </rPr>
      <t xml:space="preserve">Semakan dari tarikh permohonan lelong sehingga keluar Borang 16I KTN atau kes dirujuk ke mahkamah.
Sampling fail permohonan :
</t>
    </r>
    <r>
      <rPr>
        <sz val="14"/>
        <color rgb="FF0000FF"/>
        <rFont val="Arial"/>
        <family val="2"/>
      </rPr>
      <t>1) 10% daripada jumlah permohonan setahun atau minimum 10 fail
2) Diambil secara rawak</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 xml:space="preserve">1. Tarikh permohonan
2. Tarikh lelongan awam diselesaikan </t>
    </r>
  </si>
  <si>
    <r>
      <rPr>
        <b/>
        <sz val="14"/>
        <color rgb="FF993300"/>
        <rFont val="Arial"/>
        <family val="2"/>
      </rPr>
      <t xml:space="preserve">Sampling fail permohonan :
</t>
    </r>
    <r>
      <rPr>
        <sz val="14"/>
        <color rgb="FF0000FF"/>
        <rFont val="Arial"/>
        <family val="2"/>
      </rPr>
      <t xml:space="preserve">1) 10% daripada jumlah permohonan setahun atau minimum 10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sz val="14"/>
        <color rgb="FF0000FF"/>
        <rFont val="Arial"/>
        <family val="2"/>
      </rPr>
      <t>2. Notis siasatan</t>
    </r>
    <r>
      <rPr>
        <b/>
        <sz val="14"/>
        <color rgb="FF0000FF"/>
        <rFont val="Arial"/>
        <family val="2"/>
      </rPr>
      <t xml:space="preserve">
</t>
    </r>
    <r>
      <rPr>
        <b/>
        <sz val="14"/>
        <color rgb="FF990000"/>
        <rFont val="Arial"/>
        <family val="2"/>
      </rPr>
      <t>Perkara yang disemak :</t>
    </r>
    <r>
      <rPr>
        <b/>
        <sz val="14"/>
        <color rgb="FF993300"/>
        <rFont val="Arial"/>
        <family val="2"/>
      </rPr>
      <t xml:space="preserve">
</t>
    </r>
    <r>
      <rPr>
        <sz val="14"/>
        <color rgb="FF0000FF"/>
        <rFont val="Arial"/>
        <family val="2"/>
      </rPr>
      <t>1. Tarikh permohonan
2. Tarikh notis siasatan dikeluarkan</t>
    </r>
  </si>
  <si>
    <r>
      <rPr>
        <b/>
        <sz val="14"/>
        <color rgb="FF993300"/>
        <rFont val="Arial"/>
        <family val="2"/>
      </rPr>
      <t xml:space="preserve">Sampling fail permohonan :
</t>
    </r>
    <r>
      <rPr>
        <sz val="14"/>
        <color rgb="FF0000FF"/>
        <rFont val="Arial"/>
        <family val="2"/>
      </rPr>
      <t xml:space="preserve">1) 10% daripada jumlah permohonan setahun atau minimum 10 fail
2) Diambil secara rawak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Tarikh permohonan
2. Tarikh siasatan diselesaikan</t>
    </r>
  </si>
  <si>
    <r>
      <rPr>
        <b/>
        <sz val="14"/>
        <color rgb="FF993300"/>
        <rFont val="Arial"/>
        <family val="2"/>
      </rPr>
      <t>Perkara yang disemak :</t>
    </r>
    <r>
      <rPr>
        <sz val="14"/>
        <color rgb="FF0000FF"/>
        <rFont val="Arial"/>
        <family val="2"/>
      </rPr>
      <t xml:space="preserve">
1. Surat lantikan Pegawai Keselamatan
2. Senarai individu yang dibenarkan masuk dan bertugas di dalamnya. </t>
    </r>
  </si>
  <si>
    <r>
      <rPr>
        <b/>
        <sz val="14"/>
        <color rgb="FF913C0D"/>
        <rFont val="Arial"/>
        <family val="2"/>
      </rPr>
      <t>Pegawai Keselamatan hendaklah menentukan dan mempamerkan senarai individu yang dibenarkan masuk dan bertugas di dalamnya.
Mana-mana individu tidak dibenarkan masuk tanpa kebenaran bertulis daripada Pegawai Keselamatan</t>
    </r>
    <r>
      <rPr>
        <b/>
        <sz val="14"/>
        <color rgb="FF993300"/>
        <rFont val="Arial"/>
        <family val="2"/>
      </rPr>
      <t xml:space="preserve">
Dokumen yang perlu disediakan:</t>
    </r>
    <r>
      <rPr>
        <b/>
        <sz val="14"/>
        <color rgb="FF0000FF"/>
        <rFont val="Arial"/>
        <family val="2"/>
      </rPr>
      <t xml:space="preserve">
</t>
    </r>
    <r>
      <rPr>
        <sz val="14"/>
        <color rgb="FF0000FF"/>
        <rFont val="Arial"/>
        <family val="2"/>
      </rPr>
      <t>1. Senarai kakitangan yang dibenarkan keluar/masuk dalam bilik kebal 
2. Rekod keluar masuk kakitangan</t>
    </r>
  </si>
  <si>
    <r>
      <rPr>
        <b/>
        <sz val="14"/>
        <color rgb="FF913C0D"/>
        <rFont val="Arial"/>
        <family val="2"/>
      </rPr>
      <t>Pintu masuk hendaklah sentiasa dikunci atau diawasi.</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Surat arahan membuka dan mengunci bilik kebal
</t>
    </r>
    <r>
      <rPr>
        <b/>
        <sz val="14"/>
        <color rgb="FF993300"/>
        <rFont val="Arial"/>
        <family val="2"/>
      </rPr>
      <t xml:space="preserve">
Perkara yang disemak :
</t>
    </r>
    <r>
      <rPr>
        <sz val="14"/>
        <color rgb="FF0000FF"/>
        <rFont val="Arial"/>
        <family val="2"/>
      </rPr>
      <t xml:space="preserve">1.Nama pegawai yang diarahkan membuka dan mengunci bilik kebal </t>
    </r>
    <r>
      <rPr>
        <b/>
        <sz val="14"/>
        <color rgb="FF0000FF"/>
        <rFont val="Arial"/>
        <family val="2"/>
      </rPr>
      <t xml:space="preserve">
</t>
    </r>
  </si>
  <si>
    <r>
      <rPr>
        <b/>
        <sz val="14"/>
        <color rgb="FF993300"/>
        <rFont val="Arial"/>
        <family val="2"/>
      </rPr>
      <t>Kawalan akses maksimum adalah:</t>
    </r>
    <r>
      <rPr>
        <b/>
        <sz val="14"/>
        <color rgb="FF0000FF"/>
        <rFont val="Arial"/>
        <family val="2"/>
      </rPr>
      <t xml:space="preserve">
</t>
    </r>
    <r>
      <rPr>
        <sz val="14"/>
        <color rgb="FF0000FF"/>
        <rFont val="Arial"/>
        <family val="2"/>
      </rPr>
      <t>1. kad akses dan penggunaan biometrik/kata laluan</t>
    </r>
    <r>
      <rPr>
        <b/>
        <sz val="14"/>
        <color rgb="FF0000FF"/>
        <rFont val="Arial"/>
        <family val="2"/>
      </rPr>
      <t xml:space="preserve">
</t>
    </r>
    <r>
      <rPr>
        <b/>
        <sz val="14"/>
        <color rgb="FF993300"/>
        <rFont val="Arial"/>
        <family val="2"/>
      </rPr>
      <t>Kawalan akses minimum adalah:</t>
    </r>
    <r>
      <rPr>
        <b/>
        <sz val="14"/>
        <color rgb="FF0000FF"/>
        <rFont val="Arial"/>
        <family val="2"/>
      </rPr>
      <t xml:space="preserve">
</t>
    </r>
    <r>
      <rPr>
        <sz val="14"/>
        <color rgb="FF0000FF"/>
        <rFont val="Arial"/>
        <family val="2"/>
      </rPr>
      <t>1. penggunaan kunci dan palang sahaja</t>
    </r>
  </si>
  <si>
    <r>
      <rPr>
        <b/>
        <sz val="14"/>
        <color rgb="FF375623"/>
        <rFont val="Arial"/>
        <family val="2"/>
      </rPr>
      <t>Dokumen yang perlu disediakan:</t>
    </r>
    <r>
      <rPr>
        <b/>
        <sz val="14"/>
        <color rgb="FF0000FF"/>
        <rFont val="Arial"/>
        <family val="2"/>
      </rPr>
      <t xml:space="preserve">
</t>
    </r>
    <r>
      <rPr>
        <sz val="14"/>
        <color rgb="FF0000FF"/>
        <rFont val="Arial"/>
        <family val="2"/>
      </rPr>
      <t>1. Buku daftar keluar masuk</t>
    </r>
    <r>
      <rPr>
        <b/>
        <sz val="14"/>
        <color rgb="FF0000FF"/>
        <rFont val="Arial"/>
        <family val="2"/>
      </rPr>
      <t xml:space="preserve">
</t>
    </r>
    <r>
      <rPr>
        <b/>
        <sz val="14"/>
        <color rgb="FF375623"/>
        <rFont val="Arial"/>
        <family val="2"/>
      </rPr>
      <t>Perkara yang disemak :</t>
    </r>
    <r>
      <rPr>
        <b/>
        <sz val="14"/>
        <color rgb="FF0000FF"/>
        <rFont val="Arial"/>
        <family val="2"/>
      </rPr>
      <t xml:space="preserve">
</t>
    </r>
    <r>
      <rPr>
        <sz val="14"/>
        <color rgb="FF0000FF"/>
        <rFont val="Arial"/>
        <family val="2"/>
      </rPr>
      <t>1. Buku daftar kemaskini dan ditandatangani oleh Pentadbir Tanah</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</si>
  <si>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Rekod keluar masuk dokumen
</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Rekod keluar masuk dokumen disemak dan ditandatangani oleh pengawal bilik kebal</t>
    </r>
  </si>
  <si>
    <r>
      <rPr>
        <b/>
        <sz val="14"/>
        <color rgb="FF993300"/>
        <rFont val="Arial"/>
        <family val="2"/>
      </rPr>
      <t>Perkara yang disemak :</t>
    </r>
    <r>
      <rPr>
        <b/>
        <sz val="14"/>
        <color rgb="FF0000FF"/>
        <rFont val="Arial"/>
        <family val="2"/>
      </rPr>
      <t xml:space="preserve">
</t>
    </r>
    <r>
      <rPr>
        <sz val="14"/>
        <color rgb="FF0000FF"/>
        <rFont val="Arial"/>
        <family val="2"/>
      </rPr>
      <t>1.</t>
    </r>
    <r>
      <rPr>
        <b/>
        <sz val="14"/>
        <color rgb="FF0000FF"/>
        <rFont val="Arial"/>
        <family val="2"/>
      </rPr>
      <t xml:space="preserve"> </t>
    </r>
    <r>
      <rPr>
        <sz val="14"/>
        <color rgb="FF0000FF"/>
        <rFont val="Arial"/>
        <family val="2"/>
      </rPr>
      <t>Tanda amaran diletakkan ditempat yg senang dilihat, di luar bilik kebal</t>
    </r>
    <r>
      <rPr>
        <b/>
        <sz val="14"/>
        <color rgb="FF0000FF"/>
        <rFont val="Arial"/>
        <family val="2"/>
      </rPr>
      <t xml:space="preserve">
</t>
    </r>
  </si>
  <si>
    <r>
      <rPr>
        <b/>
        <sz val="14"/>
        <color rgb="FF375623"/>
        <rFont val="Arial"/>
        <family val="2"/>
      </rPr>
      <t>Tidak berkenaan bagi Pejabat Tanah yang tiada CCTV.
Perkara yang disemak :</t>
    </r>
    <r>
      <rPr>
        <sz val="14"/>
        <color rgb="FF0000FF"/>
        <rFont val="Arial"/>
        <family val="2"/>
      </rPr>
      <t xml:space="preserve">
1. CCTV berfungsi dengan baik
2. Pemantauan rakaman CCTV secara berkala</t>
    </r>
  </si>
  <si>
    <r>
      <rPr>
        <b/>
        <sz val="14"/>
        <color rgb="FF375623"/>
        <rFont val="Arial"/>
        <family val="2"/>
      </rPr>
      <t>Dokumen yang perlu disediakan:</t>
    </r>
    <r>
      <rPr>
        <sz val="14"/>
        <color rgb="FF0000FF"/>
        <rFont val="Arial"/>
        <family val="2"/>
      </rPr>
      <t xml:space="preserve">
1. Salinan surat kepada Pegawai Keselamatan Negeri</t>
    </r>
  </si>
  <si>
    <r>
      <rPr>
        <b/>
        <sz val="14"/>
        <color rgb="FF993300"/>
        <rFont val="Arial"/>
        <family val="2"/>
      </rPr>
      <t>Perkara yang disemak :</t>
    </r>
    <r>
      <rPr>
        <b/>
        <sz val="14"/>
        <color rgb="FF0000FF"/>
        <rFont val="Arial"/>
        <family val="2"/>
      </rPr>
      <t xml:space="preserve">
</t>
    </r>
    <r>
      <rPr>
        <sz val="14"/>
        <color rgb="FF0000FF"/>
        <rFont val="Arial"/>
        <family val="2"/>
      </rPr>
      <t xml:space="preserve">1. Laporan pematuhan dari pihak berwajib
</t>
    </r>
    <r>
      <rPr>
        <b/>
        <sz val="14"/>
        <color rgb="FF0000FF"/>
        <rFont val="Arial"/>
        <family val="2"/>
      </rPr>
      <t xml:space="preserve">
</t>
    </r>
  </si>
  <si>
    <r>
      <rPr>
        <b/>
        <sz val="14"/>
        <color rgb="FF913C0D"/>
        <rFont val="Arial"/>
        <family val="2"/>
      </rPr>
      <t>Penggunaan Bilik Kebal hendaklah mematuhi tujuan pengwujudan Bilik Kebal itu sendiri dan tidak boleh digunakan bagi tujuan lain (contoh dijadikan bilik stor).</t>
    </r>
    <r>
      <rPr>
        <b/>
        <sz val="14"/>
        <color rgb="FF993300"/>
        <rFont val="Arial"/>
        <family val="2"/>
      </rPr>
      <t xml:space="preserve">
Perkara yang disemak :</t>
    </r>
    <r>
      <rPr>
        <b/>
        <sz val="14"/>
        <color rgb="FF0000FF"/>
        <rFont val="Arial"/>
        <family val="2"/>
      </rPr>
      <t xml:space="preserve">
</t>
    </r>
    <r>
      <rPr>
        <sz val="14"/>
        <color rgb="FF0000FF"/>
        <rFont val="Arial"/>
        <family val="2"/>
      </rPr>
      <t>Tiada dokumen selain dokumen-dokumen hakmilik, surat cara, R.O.H, perintah-perintah yang sepatutnya disimpan di bilik kebal.</t>
    </r>
  </si>
  <si>
    <r>
      <rPr>
        <b/>
        <sz val="14"/>
        <color rgb="FF993300"/>
        <rFont val="Arial"/>
        <family val="2"/>
      </rPr>
      <t>Dokumen yang perlu disediakan:</t>
    </r>
    <r>
      <rPr>
        <b/>
        <sz val="14"/>
        <color rgb="FF0000FF"/>
        <rFont val="Arial"/>
        <family val="2"/>
      </rPr>
      <t xml:space="preserve">
</t>
    </r>
    <r>
      <rPr>
        <sz val="14"/>
        <color rgb="FF0000FF"/>
        <rFont val="Arial"/>
        <family val="2"/>
      </rPr>
      <t>1. Surat cara</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Suratcara dan instrumen dijilid</t>
    </r>
  </si>
  <si>
    <r>
      <rPr>
        <b/>
        <sz val="14"/>
        <color rgb="FF993300"/>
        <rFont val="Arial"/>
        <family val="2"/>
      </rPr>
      <t>Dokumen yang perlu disediakan:</t>
    </r>
    <r>
      <rPr>
        <sz val="14"/>
        <color rgb="FF0000FF"/>
        <rFont val="Arial"/>
        <family val="2"/>
      </rPr>
      <t xml:space="preserve">
1. Jadual penyelenggaraan kawalan serangga perosak
2. Sijil/surat penyelenggaraan kawalan serangga perosak
</t>
    </r>
    <r>
      <rPr>
        <b/>
        <sz val="14"/>
        <color rgb="FF993300"/>
        <rFont val="Arial"/>
        <family val="2"/>
      </rPr>
      <t xml:space="preserve">Perkara yang disemak :
</t>
    </r>
    <r>
      <rPr>
        <sz val="14"/>
        <color rgb="FF0000FF"/>
        <rFont val="Arial"/>
        <family val="2"/>
      </rPr>
      <t>1. Ada alat/produk pencegah serangga perosak</t>
    </r>
    <r>
      <rPr>
        <sz val="14"/>
        <color rgb="FF0000FF"/>
        <rFont val="Arial"/>
        <family val="2"/>
      </rPr>
      <t xml:space="preserve">
2. Tarikh penyelenggaraan
3. Pengesahan penyelenggaraan kawalan serangga perosak
</t>
    </r>
  </si>
  <si>
    <r>
      <rPr>
        <b/>
        <sz val="14"/>
        <color rgb="FF993300"/>
        <rFont val="Arial"/>
        <family val="2"/>
      </rPr>
      <t>Perkara yang disemak :</t>
    </r>
    <r>
      <rPr>
        <sz val="14"/>
        <color rgb="FF0000FF"/>
        <rFont val="Arial"/>
        <family val="2"/>
      </rPr>
      <t xml:space="preserve">
1. Memenuhi ciri-ciri amalan 5S (Sisih, Susun, Sapu, Seragam, Sentiasa Amal)</t>
    </r>
  </si>
  <si>
    <r>
      <rPr>
        <b/>
        <sz val="14"/>
        <color rgb="FF993300"/>
        <rFont val="Arial"/>
        <family val="2"/>
      </rPr>
      <t>Perkara yang disemak :</t>
    </r>
    <r>
      <rPr>
        <sz val="14"/>
        <color rgb="FF0000FF"/>
        <rFont val="Arial"/>
        <family val="2"/>
      </rPr>
      <t xml:space="preserve">
1. Surat lantikan Pegawai Keselamatan SPTB
2. Senarai individu yang dibenarkan masuk dan bertugas di dalamnya. </t>
    </r>
  </si>
  <si>
    <r>
      <rPr>
        <b/>
        <sz val="14"/>
        <color rgb="FF993300"/>
        <rFont val="Arial"/>
        <family val="2"/>
      </rPr>
      <t xml:space="preserve">Kawalan akses maksimum adalah </t>
    </r>
    <r>
      <rPr>
        <b/>
        <sz val="14"/>
        <color rgb="FF0000FF"/>
        <rFont val="Arial"/>
        <family val="2"/>
      </rPr>
      <t xml:space="preserve">
</t>
    </r>
    <r>
      <rPr>
        <sz val="14"/>
        <color rgb="FF0000FF"/>
        <rFont val="Arial"/>
        <family val="2"/>
      </rPr>
      <t>1. kad akses dan penggunaan biometrik/kata laluan</t>
    </r>
    <r>
      <rPr>
        <b/>
        <sz val="14"/>
        <color rgb="FF0000FF"/>
        <rFont val="Arial"/>
        <family val="2"/>
      </rPr>
      <t xml:space="preserve">
</t>
    </r>
    <r>
      <rPr>
        <b/>
        <sz val="14"/>
        <color rgb="FF993300"/>
        <rFont val="Arial"/>
        <family val="2"/>
      </rPr>
      <t xml:space="preserve">Kawalan akses minimum adalah </t>
    </r>
    <r>
      <rPr>
        <b/>
        <sz val="14"/>
        <color rgb="FF0000FF"/>
        <rFont val="Arial"/>
        <family val="2"/>
      </rPr>
      <t xml:space="preserve">
</t>
    </r>
    <r>
      <rPr>
        <sz val="14"/>
        <color rgb="FF0000FF"/>
        <rFont val="Arial"/>
        <family val="2"/>
      </rPr>
      <t>1. penggunaan kunci dan palang sahaja</t>
    </r>
  </si>
  <si>
    <r>
      <rPr>
        <b/>
        <sz val="14"/>
        <color rgb="FF913C0D"/>
        <rFont val="Arial"/>
        <family val="2"/>
      </rPr>
      <t xml:space="preserve">Penggunaan </t>
    </r>
    <r>
      <rPr>
        <b/>
        <i/>
        <sz val="14"/>
        <color rgb="FF913C0D"/>
        <rFont val="Arial"/>
        <family val="2"/>
      </rPr>
      <t xml:space="preserve">portable media </t>
    </r>
    <r>
      <rPr>
        <b/>
        <sz val="14"/>
        <color rgb="FF913C0D"/>
        <rFont val="Arial"/>
        <family val="2"/>
      </rPr>
      <t>adalah dilarang untuk semua penyelenggara kecuali keadaan yang memerlukan penggunaan peralatan ini perlulah mendapatkan kebenaran pemilik data (Pentadbir Tanah).</t>
    </r>
    <r>
      <rPr>
        <b/>
        <sz val="14"/>
        <color rgb="FF993300"/>
        <rFont val="Arial"/>
        <family val="2"/>
      </rPr>
      <t xml:space="preserve">
Dokumen yang perlu disediakan:</t>
    </r>
    <r>
      <rPr>
        <b/>
        <sz val="14"/>
        <color rgb="FF0000FF"/>
        <rFont val="Arial"/>
        <family val="2"/>
      </rPr>
      <t xml:space="preserve">
</t>
    </r>
    <r>
      <rPr>
        <sz val="14"/>
        <color rgb="FF0000FF"/>
        <rFont val="Arial"/>
        <family val="2"/>
      </rPr>
      <t>1. Buku log keluar masuk dokumen/log pergerakan peralatan</t>
    </r>
    <r>
      <rPr>
        <b/>
        <sz val="14"/>
        <color rgb="FF0000FF"/>
        <rFont val="Arial"/>
        <family val="2"/>
      </rPr>
      <t xml:space="preserve">
</t>
    </r>
    <r>
      <rPr>
        <b/>
        <sz val="14"/>
        <color rgb="FF993300"/>
        <rFont val="Arial"/>
        <family val="2"/>
      </rPr>
      <t>Perkara yang disemak :</t>
    </r>
    <r>
      <rPr>
        <b/>
        <sz val="14"/>
        <color rgb="FF0000FF"/>
        <rFont val="Arial"/>
        <family val="2"/>
      </rPr>
      <t xml:space="preserve">
</t>
    </r>
    <r>
      <rPr>
        <sz val="14"/>
        <color rgb="FF0000FF"/>
        <rFont val="Arial"/>
        <family val="2"/>
      </rPr>
      <t>1. Buku log dikemaskini atau tidak</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</si>
  <si>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Surat lantikan 
2. Jadual tugasan pegawai yang melaksanakan </t>
    </r>
    <r>
      <rPr>
        <i/>
        <sz val="14"/>
        <color rgb="FF0000FF"/>
        <rFont val="Arial"/>
        <family val="2"/>
      </rPr>
      <t>backup</t>
    </r>
    <r>
      <rPr>
        <b/>
        <i/>
        <sz val="14"/>
        <color rgb="FF0000FF"/>
        <rFont val="Arial"/>
        <family val="2"/>
      </rPr>
      <t xml:space="preserve">
</t>
    </r>
    <r>
      <rPr>
        <b/>
        <sz val="14"/>
        <color rgb="FF993300"/>
        <rFont val="Arial"/>
        <family val="2"/>
      </rPr>
      <t xml:space="preserve">
</t>
    </r>
    <r>
      <rPr>
        <b/>
        <sz val="14"/>
        <color rgb="FF913C0D"/>
        <rFont val="Arial"/>
        <family val="2"/>
      </rPr>
      <t>Perkara yang disemak :</t>
    </r>
    <r>
      <rPr>
        <b/>
        <sz val="14"/>
        <color rgb="FF0000FF"/>
        <rFont val="Arial"/>
        <family val="2"/>
      </rPr>
      <t xml:space="preserve">
</t>
    </r>
    <r>
      <rPr>
        <sz val="14"/>
        <color rgb="FF0000FF"/>
        <rFont val="Arial"/>
        <family val="2"/>
      </rPr>
      <t xml:space="preserve">1. Rekod operasi </t>
    </r>
    <r>
      <rPr>
        <i/>
        <sz val="14"/>
        <color rgb="FF0000FF"/>
        <rFont val="Arial"/>
        <family val="2"/>
      </rPr>
      <t>backup</t>
    </r>
    <r>
      <rPr>
        <b/>
        <sz val="14"/>
        <color rgb="FF0000FF"/>
        <rFont val="Arial"/>
        <family val="2"/>
      </rPr>
      <t xml:space="preserve">
</t>
    </r>
  </si>
  <si>
    <r>
      <rPr>
        <b/>
        <sz val="14"/>
        <color rgb="FF913C0D"/>
        <rFont val="Arial"/>
        <family val="2"/>
      </rPr>
      <t>Dokumen yang perlu disediakan:</t>
    </r>
    <r>
      <rPr>
        <b/>
        <sz val="14"/>
        <color rgb="FF0000FF"/>
        <rFont val="Arial"/>
        <family val="2"/>
      </rPr>
      <t xml:space="preserve">
</t>
    </r>
    <r>
      <rPr>
        <sz val="14"/>
        <color rgb="FF0000FF"/>
        <rFont val="Arial"/>
        <family val="2"/>
      </rPr>
      <t xml:space="preserve">1. Buku log </t>
    </r>
    <r>
      <rPr>
        <i/>
        <sz val="14"/>
        <color rgb="FF0000FF"/>
        <rFont val="Arial"/>
        <family val="2"/>
      </rPr>
      <t>backup</t>
    </r>
    <r>
      <rPr>
        <b/>
        <sz val="14"/>
        <color rgb="FF0000FF"/>
        <rFont val="Arial"/>
        <family val="2"/>
      </rPr>
      <t xml:space="preserve">
</t>
    </r>
    <r>
      <rPr>
        <b/>
        <sz val="14"/>
        <color rgb="FF375623"/>
        <rFont val="Arial"/>
        <family val="2"/>
      </rPr>
      <t xml:space="preserve">
</t>
    </r>
    <r>
      <rPr>
        <b/>
        <sz val="14"/>
        <color rgb="FF913C0D"/>
        <rFont val="Arial"/>
        <family val="2"/>
      </rPr>
      <t>Perkara yang disemak :</t>
    </r>
    <r>
      <rPr>
        <b/>
        <sz val="14"/>
        <color rgb="FF0000FF"/>
        <rFont val="Arial"/>
        <family val="2"/>
      </rPr>
      <t xml:space="preserve">
</t>
    </r>
    <r>
      <rPr>
        <sz val="14"/>
        <color rgb="FF0000FF"/>
        <rFont val="Arial"/>
        <family val="2"/>
      </rPr>
      <t xml:space="preserve">1. Adakah buku log dikemaskini dan selaras dengan </t>
    </r>
    <r>
      <rPr>
        <i/>
        <sz val="14"/>
        <color rgb="FF0000FF"/>
        <rFont val="Arial"/>
        <family val="2"/>
      </rPr>
      <t>tape backup</t>
    </r>
    <r>
      <rPr>
        <sz val="14"/>
        <color rgb="FF0000FF"/>
        <rFont val="Arial"/>
        <family val="2"/>
      </rPr>
      <t xml:space="preserve"> yang berada di simpanan pejabat tanah.</t>
    </r>
  </si>
  <si>
    <r>
      <rPr>
        <b/>
        <sz val="14"/>
        <color rgb="FF375623"/>
        <rFont val="Arial"/>
        <family val="2"/>
      </rPr>
      <t xml:space="preserve">Kawalan persekitaran minimum adalah menyediakan Uninterrupted Power Supply (UPS) </t>
    </r>
    <r>
      <rPr>
        <sz val="14"/>
        <color rgb="FF1E0EE8"/>
        <rFont val="Arial"/>
        <family val="2"/>
      </rPr>
      <t xml:space="preserve">
</t>
    </r>
    <r>
      <rPr>
        <b/>
        <sz val="14"/>
        <color rgb="FF375623"/>
        <rFont val="Arial"/>
        <family val="2"/>
      </rPr>
      <t>Kawalan persekitaran maksimum adalah menyediakan :</t>
    </r>
    <r>
      <rPr>
        <sz val="14"/>
        <color rgb="FF1E0EE8"/>
        <rFont val="Arial"/>
        <family val="2"/>
      </rPr>
      <t xml:space="preserve">
a)UPS 
b)Surge Protector bagi mengimbangkan arus yang memasuki punca kuasa perkakasan ICT
c)Alat atau sistem simpanan alternatif bekalan elektrik
</t>
    </r>
    <r>
      <rPr>
        <b/>
        <sz val="14"/>
        <color rgb="FF993300"/>
        <rFont val="Arial"/>
        <family val="2"/>
      </rPr>
      <t/>
    </r>
  </si>
  <si>
    <r>
      <rPr>
        <b/>
        <sz val="14"/>
        <color rgb="FF913C0D"/>
        <rFont val="Arial"/>
        <family val="2"/>
      </rPr>
      <t>Penggunaan Bilik Server hendaklah mematuhi tujuan pengwujudan Bilik Server itu sendiri dan tidak boleh digunakan bagi tujuan lain (contoh dijadikan bilik stor).</t>
    </r>
    <r>
      <rPr>
        <b/>
        <sz val="14"/>
        <color rgb="FF993300"/>
        <rFont val="Arial"/>
        <family val="2"/>
      </rPr>
      <t xml:space="preserve">
Perkara yang disemak :</t>
    </r>
    <r>
      <rPr>
        <b/>
        <sz val="14"/>
        <color rgb="FF0000FF"/>
        <rFont val="Arial"/>
        <family val="2"/>
      </rPr>
      <t xml:space="preserve">
</t>
    </r>
    <r>
      <rPr>
        <sz val="14"/>
        <color rgb="FF0000FF"/>
        <rFont val="Arial"/>
        <family val="2"/>
      </rPr>
      <t xml:space="preserve">Tidak terdapat peralatan yang tidak berkenaan didalam bilik server (e.g: peralatan ganti ICT, kotak, dll), </t>
    </r>
  </si>
  <si>
    <r>
      <rPr>
        <b/>
        <sz val="14"/>
        <color rgb="FF993300"/>
        <rFont val="Arial"/>
        <family val="2"/>
      </rPr>
      <t>Kawalan akses maksimum adalah:</t>
    </r>
    <r>
      <rPr>
        <b/>
        <sz val="14"/>
        <color rgb="FF0000FF"/>
        <rFont val="Arial"/>
        <family val="2"/>
      </rPr>
      <t xml:space="preserve">
</t>
    </r>
    <r>
      <rPr>
        <sz val="14"/>
        <color rgb="FF0000FF"/>
        <rFont val="Arial"/>
        <family val="2"/>
      </rPr>
      <t>1. kad akses / biometrik / kata laluan</t>
    </r>
    <r>
      <rPr>
        <b/>
        <sz val="14"/>
        <color rgb="FF0000FF"/>
        <rFont val="Arial"/>
        <family val="2"/>
      </rPr>
      <t xml:space="preserve">
</t>
    </r>
    <r>
      <rPr>
        <b/>
        <sz val="14"/>
        <color rgb="FF993300"/>
        <rFont val="Arial"/>
        <family val="2"/>
      </rPr>
      <t xml:space="preserve">Kawalan akses minimum adalah: </t>
    </r>
    <r>
      <rPr>
        <b/>
        <sz val="14"/>
        <color rgb="FF0000FF"/>
        <rFont val="Arial"/>
        <family val="2"/>
      </rPr>
      <t xml:space="preserve">
</t>
    </r>
    <r>
      <rPr>
        <sz val="14"/>
        <color rgb="FF0000FF"/>
        <rFont val="Arial"/>
        <family val="2"/>
      </rPr>
      <t>1. penggunaan kunci dan palang sahaja</t>
    </r>
  </si>
  <si>
    <r>
      <rPr>
        <b/>
        <sz val="14"/>
        <color rgb="FF375623"/>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Senarai warta perwakilan kuasa urusan tanah (jika ada) atau melalui EXCO sahaja jika tiada 
    penurunan kuasa-kuasa tidak dilampaui
2. Pekeliling / surat arahan perwakilan kuasa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</si>
  <si>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1.Kelulusan Kebenaran Merancang
2.Borang 12D (Syarikat)
3.Fi (Bayaran proses)
4.Salinan sah hakmilik
5.Resit cukai tanah semasa dan kertas cadangan pembangunan
6.Kebenaran daripada pihak berkepentingan  (jika berkaitan)
7.</t>
    </r>
    <r>
      <rPr>
        <i/>
        <sz val="14"/>
        <color rgb="FF0000FF"/>
        <rFont val="Arial"/>
        <family val="2"/>
      </rPr>
      <t>Memorandum And Articles of Association</t>
    </r>
    <r>
      <rPr>
        <sz val="14"/>
        <color rgb="FF0000FF"/>
        <rFont val="Arial"/>
        <family val="2"/>
      </rPr>
      <t xml:space="preserve"> (jika berkaitan)
8.Resolusi Syarikat (jika berkaitan)
9.Borang 24/32A, Borang 49 yang diakui sah oleh syarikat
10.Perwakilan kuasa yang sah
11.Alamat Juruukur
12.Kertas-kertas pertimbangan PBN
13.</t>
    </r>
    <r>
      <rPr>
        <i/>
        <sz val="14"/>
        <color rgb="FF0000FF"/>
        <rFont val="Arial"/>
        <family val="2"/>
      </rPr>
      <t>Layout plan</t>
    </r>
    <r>
      <rPr>
        <sz val="14"/>
        <color rgb="FF0000FF"/>
        <rFont val="Arial"/>
        <family val="2"/>
      </rPr>
      <t xml:space="preserve"> yang telah diluluskan  oleh pihak berkuasa merancang                                                                                                             
14.</t>
    </r>
    <r>
      <rPr>
        <i/>
        <sz val="14"/>
        <color rgb="FF0000FF"/>
        <rFont val="Arial"/>
        <family val="2"/>
      </rPr>
      <t>Pre-comp plan</t>
    </r>
    <r>
      <rPr>
        <sz val="14"/>
        <color rgb="FF0000FF"/>
        <rFont val="Arial"/>
        <family val="2"/>
      </rPr>
      <t xml:space="preserve">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</si>
  <si>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sz val="14"/>
        <color rgb="FF993300"/>
        <rFont val="Arial"/>
        <family val="2"/>
      </rPr>
      <t xml:space="preserve">
</t>
    </r>
    <r>
      <rPr>
        <b/>
        <sz val="14"/>
        <color rgb="FF993300"/>
        <rFont val="Arial"/>
        <family val="2"/>
      </rPr>
      <t>Perkara yang disemak :</t>
    </r>
    <r>
      <rPr>
        <sz val="14"/>
        <color rgb="FF0000FF"/>
        <rFont val="Arial"/>
        <family val="2"/>
      </rPr>
      <t xml:space="preserve">
1. Tarikh permohonan diterima selepas dari OSC
2. Berdasarkan purata 10 fail</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</si>
  <si>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t>
    </r>
    <r>
      <rPr>
        <sz val="14"/>
        <color rgb="FF0000FF"/>
        <rFont val="Arial"/>
        <family val="2"/>
      </rPr>
      <t>an/emel/telefon</t>
    </r>
    <r>
      <rPr>
        <sz val="14"/>
        <color rgb="FF0000FF"/>
        <rFont val="Arial"/>
        <family val="2"/>
      </rPr>
      <t xml:space="preserve">
</t>
    </r>
    <r>
      <rPr>
        <b/>
        <sz val="14"/>
        <color rgb="FF0000FF"/>
        <rFont val="Arial"/>
        <family val="2"/>
      </rPr>
      <t xml:space="preserve">
</t>
    </r>
    <r>
      <rPr>
        <b/>
        <sz val="14"/>
        <color rgb="FF993300"/>
        <rFont val="Arial"/>
        <family val="2"/>
      </rPr>
      <t>Perkara yang disemak :</t>
    </r>
    <r>
      <rPr>
        <sz val="14"/>
        <color rgb="FF0000FF"/>
        <rFont val="Arial"/>
        <family val="2"/>
      </rPr>
      <t xml:space="preserve">
1. Tarikh keputusan diterima
2. Tarikh keputusan dimaklumkan kepada pemohon
</t>
    </r>
  </si>
  <si>
    <r>
      <rPr>
        <b/>
        <sz val="14"/>
        <color rgb="FF375623"/>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375623"/>
        <rFont val="Arial"/>
        <family val="2"/>
      </rPr>
      <t xml:space="preserve">
Dokumen yang perlu disediakan:</t>
    </r>
    <r>
      <rPr>
        <sz val="14"/>
        <color rgb="FF0000FF"/>
        <rFont val="Arial"/>
        <family val="2"/>
      </rPr>
      <t xml:space="preserve">
1. Fail permohonan
</t>
    </r>
    <r>
      <rPr>
        <b/>
        <sz val="14"/>
        <color rgb="FF375623"/>
        <rFont val="Arial"/>
        <family val="2"/>
      </rPr>
      <t xml:space="preserve">
Perkara yang disemak :</t>
    </r>
    <r>
      <rPr>
        <sz val="14"/>
        <color rgb="FF0000FF"/>
        <rFont val="Arial"/>
        <family val="2"/>
      </rPr>
      <t xml:space="preserve">
1. Tarikh keputusan diterima
2. Tarikh keputusan dimaklumkan kepada pemohon</t>
    </r>
  </si>
  <si>
    <r>
      <rPr>
        <b/>
        <sz val="14"/>
        <color rgb="FF375623"/>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Senarai warta  perwakilan kuasa urusan tanah
2. Pekeliling / surat arahan perwakilan kuasa
</t>
    </r>
  </si>
  <si>
    <r>
      <rPr>
        <b/>
        <sz val="14"/>
        <color rgb="FF913C0D"/>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0000FF"/>
        <rFont val="Arial"/>
        <family val="2"/>
      </rPr>
      <t xml:space="preserve">
</t>
    </r>
    <r>
      <rPr>
        <b/>
        <sz val="14"/>
        <color rgb="FF913C0D"/>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Borang 7D beserta kelulusan perancangan OSC  
2. Fi
3. Salinan sah hakmilik
4. Resit cukai tanah semasa 
5. Kertas cadangan pembangunan (bersama </t>
    </r>
    <r>
      <rPr>
        <i/>
        <sz val="14"/>
        <color rgb="FF0000FF"/>
        <rFont val="Arial"/>
        <family val="2"/>
      </rPr>
      <t>softcopy</t>
    </r>
    <r>
      <rPr>
        <sz val="14"/>
        <color rgb="FF0000FF"/>
        <rFont val="Arial"/>
        <family val="2"/>
      </rPr>
      <t>)</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</si>
  <si>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2. Kertas pertimbangan PBN
3. Keputusan PBN
</t>
    </r>
    <r>
      <rPr>
        <b/>
        <sz val="14"/>
        <color rgb="FF993300"/>
        <rFont val="Arial"/>
        <family val="2"/>
      </rPr>
      <t>Perkara yang disemak:</t>
    </r>
    <r>
      <rPr>
        <sz val="14"/>
        <color rgb="FF0000FF"/>
        <rFont val="Arial"/>
        <family val="2"/>
      </rPr>
      <t xml:space="preserve">
1.Kelulusan kebenaran merancang
2.Fi
3.Carian rasmi
4.Resit cukai tanah semasa dan kertas cadangan pembangunan
5.Kebenaran daripada pihak berkepentingan 
6. </t>
    </r>
    <r>
      <rPr>
        <i/>
        <sz val="14"/>
        <color rgb="FF0000FF"/>
        <rFont val="Arial"/>
        <family val="2"/>
      </rPr>
      <t>Memorandum And Articles of Association</t>
    </r>
    <r>
      <rPr>
        <sz val="14"/>
        <color rgb="FF0000FF"/>
        <rFont val="Arial"/>
        <family val="2"/>
      </rPr>
      <t xml:space="preserve"> (jika berkaitan)
7.Resolusi Syarikat (jika berkaitan)
8.Borang 24/32A, Borang 49 yang diakui sah oleh syarikat (jika berkaitan)
9.Perwakilan Kuasa yang sah
10.Alamat Juruukur
11.Kertas-kertas pertimbangan PBN
12.</t>
    </r>
    <r>
      <rPr>
        <i/>
        <sz val="14"/>
        <color rgb="FF0000FF"/>
        <rFont val="Arial"/>
        <family val="2"/>
      </rPr>
      <t>Layout plan</t>
    </r>
    <r>
      <rPr>
        <sz val="14"/>
        <color rgb="FF0000FF"/>
        <rFont val="Arial"/>
        <family val="2"/>
      </rPr>
      <t xml:space="preserve"> yang telah diluluskan  oleh pihak berkuasa merancang                                                                                                     
13.</t>
    </r>
    <r>
      <rPr>
        <i/>
        <sz val="14"/>
        <color rgb="FF0000FF"/>
        <rFont val="Arial"/>
        <family val="2"/>
      </rPr>
      <t>Pre-comp plan</t>
    </r>
    <r>
      <rPr>
        <sz val="14"/>
        <color rgb="FF0000FF"/>
        <rFont val="Arial"/>
        <family val="2"/>
      </rPr>
      <t xml:space="preserve">
14. Keputusan PBN dimaklumkan kepada pemohon
</t>
    </r>
  </si>
  <si>
    <r>
      <rPr>
        <b/>
        <sz val="14"/>
        <color rgb="FF375623"/>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Senarai warta  perwakilan kuasa urusan tanah
2. Pekeliling / surat arahan perwakilan kuasa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</si>
  <si>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yang disemak:</t>
    </r>
    <r>
      <rPr>
        <b/>
        <sz val="14"/>
        <color rgb="FF0000FF"/>
        <rFont val="Arial"/>
        <family val="2"/>
      </rPr>
      <t xml:space="preserve">
</t>
    </r>
    <r>
      <rPr>
        <sz val="14"/>
        <color rgb="FF0000FF"/>
        <rFont val="Arial"/>
        <family val="2"/>
      </rPr>
      <t>1. Borang 9A
2. Pelan 
3. Fi</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</si>
  <si>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Maklumat Hakmilik terkini disediakan
2. Laporan tanah oleh Juruteris / SO
3. Ulasan daripada jabatan teknikal yang berkaitan
4. Pengiraan bayaran premium (sekiranya ada)
5. Keputusan dimaklumkan kepada pemohon
6. Mengikut/Menepati syarat-syarat yang diperuntukkan dalam seksyen 136 KTN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</si>
  <si>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2. Tarikh permohonan dihantar ke jabatan teknikal</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</si>
  <si>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 xml:space="preserve">1. Tarikh permohonan diterima dari ulasan teknikal
2. Tarikh keputusan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</si>
  <si>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1. Tarikh permohonan diterima dari ulasan teknikal
2. Tarikh keputusan</t>
    </r>
    <r>
      <rPr>
        <b/>
        <sz val="14"/>
        <color rgb="FF0000FF"/>
        <rFont val="Arial"/>
        <family val="2"/>
      </rPr>
      <t xml:space="preserve"> </t>
    </r>
  </si>
  <si>
    <r>
      <rPr>
        <b/>
        <sz val="14"/>
        <color rgb="FF375623"/>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375623"/>
        <rFont val="Arial"/>
        <family val="2"/>
      </rPr>
      <t xml:space="preserve">
Perkara yang disemak :</t>
    </r>
    <r>
      <rPr>
        <b/>
        <sz val="14"/>
        <color rgb="FF0000FF"/>
        <rFont val="Arial"/>
        <family val="2"/>
      </rPr>
      <t xml:space="preserve">
</t>
    </r>
    <r>
      <rPr>
        <sz val="14"/>
        <color rgb="FF0000FF"/>
        <rFont val="Arial"/>
        <family val="2"/>
      </rPr>
      <t xml:space="preserve">1. Senarai warta  perwakilan kuasa urusan tanah
2. Pekeliling/surat arahan perwakilan kuasa
</t>
    </r>
  </si>
  <si>
    <r>
      <rPr>
        <b/>
        <sz val="14"/>
        <color rgb="FF913C0D"/>
        <rFont val="Arial"/>
        <family val="2"/>
      </rPr>
      <t>Sampling fail permohonan :</t>
    </r>
    <r>
      <rPr>
        <sz val="14"/>
        <color rgb="FF0000FF"/>
        <rFont val="Arial"/>
        <family val="2"/>
      </rPr>
      <t xml:space="preserve">
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sz val="14"/>
        <color rgb="FF993300"/>
        <rFont val="Arial"/>
        <family val="2"/>
      </rPr>
      <t xml:space="preserve">
</t>
    </r>
    <r>
      <rPr>
        <b/>
        <sz val="14"/>
        <color rgb="FF993300"/>
        <rFont val="Arial"/>
        <family val="2"/>
      </rPr>
      <t>Perkara yang disemak:</t>
    </r>
    <r>
      <rPr>
        <sz val="14"/>
        <color rgb="FF0000FF"/>
        <rFont val="Arial"/>
        <family val="2"/>
      </rPr>
      <t xml:space="preserve">
1. Borang 12A / 12B  beserta kelulusan PBT
2. Fi
3. Salinan hakmilik
4. Resit cukai tanah semasa.</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</si>
  <si>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 xml:space="preserve">
1.Kelulusan kebenaran merancang
2.Fi
3.Salinan sah hakmilik
4.Resit cukai tanah semasa dan kertas cadangan pembangunan
5.Kebenaran daripada pihak berkepentingan 
6. </t>
    </r>
    <r>
      <rPr>
        <i/>
        <sz val="14"/>
        <color rgb="FF0000FF"/>
        <rFont val="Arial"/>
        <family val="2"/>
      </rPr>
      <t>Memorandum and Articles of Association</t>
    </r>
    <r>
      <rPr>
        <sz val="14"/>
        <color rgb="FF0000FF"/>
        <rFont val="Arial"/>
        <family val="2"/>
      </rPr>
      <t xml:space="preserve">
7.Resolusi Syarikat
8.Borang 24/32A, Borang 49 yang diakui sah oleh syarikat
9.Perwakilan Kuasa yang sah
10.Alamat Juruukur
11.Kertas-kertas pertimbangan PBN
12.</t>
    </r>
    <r>
      <rPr>
        <i/>
        <sz val="14"/>
        <color rgb="FF0000FF"/>
        <rFont val="Arial"/>
        <family val="2"/>
      </rPr>
      <t>Layout plan</t>
    </r>
    <r>
      <rPr>
        <sz val="14"/>
        <color rgb="FF0000FF"/>
        <rFont val="Arial"/>
        <family val="2"/>
      </rPr>
      <t xml:space="preserve"> yang telah diluluskan oleh pihak berkuasa merancang                                                                                                                
13</t>
    </r>
    <r>
      <rPr>
        <i/>
        <sz val="14"/>
        <color rgb="FF0000FF"/>
        <rFont val="Arial"/>
        <family val="2"/>
      </rPr>
      <t>.Pre-comp plan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</si>
  <si>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perlu disediakan:</t>
    </r>
    <r>
      <rPr>
        <sz val="14"/>
        <color rgb="FF0000FF"/>
        <rFont val="Arial"/>
        <family val="2"/>
      </rPr>
      <t xml:space="preserve">
1. Fail permohonan
</t>
    </r>
    <r>
      <rPr>
        <b/>
        <sz val="14"/>
        <color rgb="FF993300"/>
        <rFont val="Arial"/>
        <family val="2"/>
      </rPr>
      <t>Perkara yang disemak:</t>
    </r>
    <r>
      <rPr>
        <sz val="14"/>
        <color rgb="FF0000FF"/>
        <rFont val="Arial"/>
        <family val="2"/>
      </rPr>
      <t xml:space="preserve">
1. Tarikh permohonan diterima 
2. Tarikh keputusan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</si>
  <si>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sz val="14"/>
        <color rgb="FF993300"/>
        <rFont val="Arial"/>
        <family val="2"/>
      </rPr>
      <t xml:space="preserve">
</t>
    </r>
    <r>
      <rPr>
        <b/>
        <sz val="14"/>
        <color rgb="FF993300"/>
        <rFont val="Arial"/>
        <family val="2"/>
      </rPr>
      <t>Perkara yang disemak:</t>
    </r>
    <r>
      <rPr>
        <sz val="14"/>
        <color rgb="FF0000FF"/>
        <rFont val="Arial"/>
        <family val="2"/>
      </rPr>
      <t xml:space="preserve">
1. Tarikh permohonan diterima 
2. Tarikh keputusan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</si>
  <si>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sz val="14"/>
        <color rgb="FF0000FF"/>
        <rFont val="Arial"/>
        <family val="2"/>
      </rPr>
      <t xml:space="preserve">
</t>
    </r>
    <r>
      <rPr>
        <b/>
        <sz val="14"/>
        <color rgb="FF993300"/>
        <rFont val="Arial"/>
        <family val="2"/>
      </rPr>
      <t>Perkara perlu semak:</t>
    </r>
    <r>
      <rPr>
        <sz val="14"/>
        <color rgb="FF0000FF"/>
        <rFont val="Arial"/>
        <family val="2"/>
      </rPr>
      <t xml:space="preserve">
1. Borang 9B
2. Pelan
3. Fi</t>
    </r>
    <r>
      <rPr>
        <b/>
        <sz val="14"/>
        <color rgb="FF0000FF"/>
        <rFont val="Arial"/>
        <family val="2"/>
      </rPr>
      <t xml:space="preserve">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</si>
  <si>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sz val="14"/>
        <color rgb="FF993300"/>
        <rFont val="Arial"/>
        <family val="2"/>
      </rPr>
      <t xml:space="preserve">
</t>
    </r>
    <r>
      <rPr>
        <b/>
        <sz val="14"/>
        <color rgb="FF993300"/>
        <rFont val="Arial"/>
        <family val="2"/>
      </rPr>
      <t>Perkara perlu semak:</t>
    </r>
    <r>
      <rPr>
        <sz val="14"/>
        <color rgb="FF0000FF"/>
        <rFont val="Arial"/>
        <family val="2"/>
      </rPr>
      <t xml:space="preserve">
1. Maklumat hakmilik terkini disediakan
2. Laporan tanah oleh juruteris / SO
3. Ulasan jabatan teknikal yang berkaitan
4. Keputusan dimaklumkan kepada pemohon
5. Pengiraan bayaran premium (sekiranya ada)
6. Mengikut/Menepati syarat-syarat yang diperuntukkan dalam seksyen 136 KTN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</si>
  <si>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 xml:space="preserve">
Perkara yang disemak:</t>
    </r>
    <r>
      <rPr>
        <sz val="14"/>
        <color rgb="FF0000FF"/>
        <rFont val="Arial"/>
        <family val="2"/>
      </rPr>
      <t xml:space="preserve">
1. Tarikh permohonan
2. Tarikh keputusan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</si>
  <si>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b/>
        <sz val="14"/>
        <color rgb="FF0000FF"/>
        <rFont val="Arial"/>
        <family val="2"/>
      </rPr>
      <t xml:space="preserve">
</t>
    </r>
    <r>
      <rPr>
        <b/>
        <sz val="14"/>
        <color rgb="FF993300"/>
        <rFont val="Arial"/>
        <family val="2"/>
      </rPr>
      <t>Perkara yang disemak:</t>
    </r>
    <r>
      <rPr>
        <sz val="14"/>
        <color rgb="FF0000FF"/>
        <rFont val="Arial"/>
        <family val="2"/>
      </rPr>
      <t xml:space="preserve">
1. Permohonan yang diterima dari tarikh ulasan
2. Tarikh keputusan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</si>
  <si>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perlu semak:</t>
    </r>
    <r>
      <rPr>
        <sz val="14"/>
        <color rgb="FF0000FF"/>
        <rFont val="Arial"/>
        <family val="2"/>
      </rPr>
      <t xml:space="preserve">
1. Borang 9C
2. Pelan
3. Fi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</si>
  <si>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sz val="14"/>
        <color rgb="FF0000FF"/>
        <rFont val="Arial"/>
        <family val="2"/>
      </rPr>
      <t xml:space="preserve">
1. Fail permohonan
</t>
    </r>
    <r>
      <rPr>
        <b/>
        <sz val="14"/>
        <color rgb="FF0000FF"/>
        <rFont val="Arial"/>
        <family val="2"/>
      </rPr>
      <t xml:space="preserve">
</t>
    </r>
    <r>
      <rPr>
        <b/>
        <sz val="14"/>
        <color rgb="FF993300"/>
        <rFont val="Arial"/>
        <family val="2"/>
      </rPr>
      <t>Perkara perlu semak:</t>
    </r>
    <r>
      <rPr>
        <sz val="14"/>
        <color rgb="FF0000FF"/>
        <rFont val="Arial"/>
        <family val="2"/>
      </rPr>
      <t xml:space="preserve">
1. Maklumat hakmilik terkini disediakan
2. Laporan tanah oleh juruteris / SO
3. Ulasan jabatan teknikal yang berkaitan
4. Keputusan dimaklumkan kepada pemohon
5. Pengiraan bayaran premium (sekiranya ada)
6. Mengikut/Menepati syarat-syarat yang diperuntukkan dalam seksyen 136 KTN</t>
    </r>
  </si>
  <si>
    <r>
      <rPr>
        <b/>
        <sz val="14"/>
        <color rgb="FF993300"/>
        <rFont val="Arial"/>
        <family val="2"/>
      </rPr>
      <t xml:space="preserve">Sampling fail permohonan :
</t>
    </r>
    <r>
      <rPr>
        <sz val="14"/>
        <color rgb="FF0000FF"/>
        <rFont val="Arial"/>
        <family val="2"/>
      </rPr>
      <t xml:space="preserve">1) 10% daripada jumlah permohonan setahun atau sampling kesemua fail sekiranya kurang daripada 10 fail permohonan.
2) Diambil secara rawak untuk tahun dinilai dan 2 tahun sebelumnya (sekiranya perlu)
</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2. Tarikh permohonan dihantar ke jabatan teknikal</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</si>
  <si>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dari jabatan teknikal
2. Tarikh kelulusan PTD</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</si>
  <si>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dari jabatan teknikal
2. Tarikh kelulusan PTG</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</si>
  <si>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2. </t>
    </r>
    <r>
      <rPr>
        <i/>
        <sz val="14"/>
        <color rgb="FF0000FF"/>
        <rFont val="Arial"/>
        <family val="2"/>
      </rPr>
      <t>Print screen</t>
    </r>
    <r>
      <rPr>
        <sz val="14"/>
        <color rgb="FF0000FF"/>
        <rFont val="Arial"/>
        <family val="2"/>
      </rPr>
      <t xml:space="preserve"> permohonan (bagi pejabat tanah yang mengamalkan proses secara </t>
    </r>
    <r>
      <rPr>
        <i/>
        <sz val="14"/>
        <color rgb="FF0000FF"/>
        <rFont val="Arial"/>
        <family val="2"/>
      </rPr>
      <t>online</t>
    </r>
    <r>
      <rPr>
        <sz val="14"/>
        <color rgb="FF0000FF"/>
        <rFont val="Arial"/>
        <family val="2"/>
      </rPr>
      <t xml:space="preserve">)
3. Salinan hakmilik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 xml:space="preserve">1. Borang 7C yang lengkap
2. Resit-Resit disertakan 
3. Ulasan SO disediakan
4. Kertas pertimbangan disediakan
5. Keputusan dimaklumkan kepada pemohon
6. Endorsan atas hakmilik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</si>
  <si>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 xml:space="preserve">
Perkara yang disemak:</t>
    </r>
    <r>
      <rPr>
        <b/>
        <sz val="14"/>
        <color rgb="FF0000FF"/>
        <rFont val="Arial"/>
        <family val="2"/>
      </rPr>
      <t xml:space="preserve">
</t>
    </r>
    <r>
      <rPr>
        <sz val="14"/>
        <color rgb="FF0000FF"/>
        <rFont val="Arial"/>
        <family val="2"/>
      </rPr>
      <t xml:space="preserve">1. Tarikh permohonan diterima 
2. Tarikh kelulusan PTD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</si>
  <si>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2. Tarikh kelulusan PTG</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</si>
  <si>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 xml:space="preserve">
Perkara perlu semak:</t>
    </r>
    <r>
      <rPr>
        <b/>
        <sz val="14"/>
        <color rgb="FF0000FF"/>
        <rFont val="Arial"/>
        <family val="2"/>
      </rPr>
      <t xml:space="preserve">
</t>
    </r>
    <r>
      <rPr>
        <sz val="14"/>
        <color rgb="FF0000FF"/>
        <rFont val="Arial"/>
        <family val="2"/>
      </rPr>
      <t xml:space="preserve">1. Borang permohonan (Jadual 1 APT 1960) / surat permohonan disertakan
2. Pelan disertakan
3. Surat perakuan bahawa adanya peruntukan kewangan yang mencukupi
4. Carian rasmi
</t>
    </r>
    <r>
      <rPr>
        <b/>
        <sz val="14"/>
        <color rgb="FF0000FF"/>
        <rFont val="Arial"/>
        <family val="2"/>
      </rPr>
      <t xml:space="preserve">
</t>
    </r>
    <r>
      <rPr>
        <sz val="14"/>
        <color rgb="FF0000FF"/>
        <rFont val="Arial"/>
        <family val="2"/>
      </rPr>
      <t xml:space="preserve">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</si>
  <si>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2. </t>
    </r>
    <r>
      <rPr>
        <i/>
        <sz val="14"/>
        <color rgb="FF0000FF"/>
        <rFont val="Arial"/>
        <family val="2"/>
      </rPr>
      <t>Lithosheet</t>
    </r>
    <r>
      <rPr>
        <b/>
        <sz val="14"/>
        <color rgb="FF0000FF"/>
        <rFont val="Arial"/>
        <family val="2"/>
      </rPr>
      <t xml:space="preserve">
</t>
    </r>
    <r>
      <rPr>
        <b/>
        <sz val="14"/>
        <color rgb="FF993300"/>
        <rFont val="Arial"/>
        <family val="2"/>
      </rPr>
      <t>Perkara perlu semak:</t>
    </r>
    <r>
      <rPr>
        <b/>
        <sz val="14"/>
        <color rgb="FF0000FF"/>
        <rFont val="Arial"/>
        <family val="2"/>
      </rPr>
      <t xml:space="preserve">
</t>
    </r>
    <r>
      <rPr>
        <sz val="14"/>
        <color rgb="FF0000FF"/>
        <rFont val="Arial"/>
        <family val="2"/>
      </rPr>
      <t xml:space="preserve">1. </t>
    </r>
    <r>
      <rPr>
        <i/>
        <sz val="14"/>
        <color rgb="FF0000FF"/>
        <rFont val="Arial"/>
        <family val="2"/>
      </rPr>
      <t>Lithosheet</t>
    </r>
    <r>
      <rPr>
        <sz val="14"/>
        <color rgb="FF0000FF"/>
        <rFont val="Arial"/>
        <family val="2"/>
      </rPr>
      <t xml:space="preserve"> ditanda
2. Laporan tanah disediakan oleh SO  
3. Kertas pertimbangan disediakan
4. Warta seksyen 4 dan/atau seksyen 8 Akta pengambilan Tanah 1960 (APT 1960)</t>
    </r>
  </si>
  <si>
    <r>
      <rPr>
        <b/>
        <sz val="14"/>
        <color rgb="FF993300"/>
        <rFont val="Arial"/>
        <family val="2"/>
      </rPr>
      <t xml:space="preserve">Sampling fail permohonan :
</t>
    </r>
    <r>
      <rPr>
        <sz val="14"/>
        <color rgb="FF0000FF"/>
        <rFont val="Arial"/>
        <family val="2"/>
      </rPr>
      <t xml:space="preserve">1) 10% daripada jumlah permohonan setahun atau sampling kesemua fail sekiranya kurang daripada 10 fail permohonan.
2) Diambil secara rawak untuk tahun dinilai dan 2 tahun sebelumnya (sekiranya perlu)
</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Perkara perlu semak:</t>
    </r>
    <r>
      <rPr>
        <b/>
        <sz val="14"/>
        <color rgb="FF0000FF"/>
        <rFont val="Arial"/>
        <family val="2"/>
      </rPr>
      <t xml:space="preserve">
</t>
    </r>
    <r>
      <rPr>
        <sz val="14"/>
        <color rgb="FF0000FF"/>
        <rFont val="Arial"/>
        <family val="2"/>
      </rPr>
      <t xml:space="preserve">1. Surat kelulusan PBN/Perwakilan Kuasa yang sah disertakan
2. Ulasan dan nilaian daripada JPPH disertakan
3. Salinan borang-borang berkanun disediakan dan disiarkan/dihantar teratur mengikut APT 1960 
4. Salinan minit dan keputusan bicara disertakan
5. Bayaran telah dibuat
6. Salinan Endorsan Borang K (dalam tempoh 1 bulan selepas bayaran dibuat) disertakan
7. Carian rasmi terakhir disertakan
8. Salinan PU disediakan
</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</si>
  <si>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1. Fail permohonan</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2. Tarikh keputusan</t>
    </r>
  </si>
  <si>
    <r>
      <rPr>
        <b/>
        <sz val="14"/>
        <color rgb="FF993300"/>
        <rFont val="Arial"/>
        <family val="2"/>
      </rPr>
      <t xml:space="preserve">Sampling fail permohonan :
</t>
    </r>
    <r>
      <rPr>
        <sz val="14"/>
        <color rgb="FF0000FF"/>
        <rFont val="Arial"/>
        <family val="2"/>
      </rPr>
      <t>1) 10% daripada jumlah permohonan setahun atau sampling kesemua fail sekiranya kurang daripada 10 fail permohonan.
2) Diambil secara rawak untuk tahun dinilai dan 2 tahun sebelumnya (sekiranya perlu)</t>
    </r>
    <r>
      <rPr>
        <b/>
        <sz val="14"/>
        <color rgb="FF993300"/>
        <rFont val="Arial"/>
        <family val="2"/>
      </rPr>
      <t xml:space="preserve">
Dokumen yang perlu disediakan:</t>
    </r>
    <r>
      <rPr>
        <b/>
        <sz val="14"/>
        <color rgb="FF0000FF"/>
        <rFont val="Arial"/>
        <family val="2"/>
      </rPr>
      <t xml:space="preserve">
</t>
    </r>
    <r>
      <rPr>
        <sz val="14"/>
        <color rgb="FF0000FF"/>
        <rFont val="Arial"/>
        <family val="2"/>
      </rPr>
      <t xml:space="preserve">1. Fail permohonan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Tarikh permohonan diterima 
2. Tarikh keputusan</t>
    </r>
  </si>
  <si>
    <r>
      <t>B4.1 Pentadbiran Urusan Cukai</t>
    </r>
    <r>
      <rPr>
        <b/>
        <sz val="14"/>
        <color rgb="FFFFFFFF"/>
        <rFont val="Arial"/>
        <family val="2"/>
      </rPr>
      <t xml:space="preserve"> ( A.P 69 )</t>
    </r>
  </si>
  <si>
    <r>
      <t xml:space="preserve">Adakah pengurusan cukai </t>
    </r>
    <r>
      <rPr>
        <sz val="14"/>
        <color rgb="FF0000FF"/>
        <rFont val="Arial"/>
        <family val="2"/>
      </rPr>
      <t xml:space="preserve">dikendalikan oleh pegawai yang diberi kuasa?
</t>
    </r>
  </si>
  <si>
    <r>
      <rPr>
        <b/>
        <sz val="14"/>
        <color rgb="FF993300"/>
        <rFont val="Arial"/>
        <family val="2"/>
      </rPr>
      <t xml:space="preserve">Semua Pegawai yang menjalankan tugas berkaitan hasil perlu diberi kuasa mengikut Arahan Perbendaharaan.
Ejen Kutipan Hasil Tanah perlu dilantik mengikut Pekeliling KPTG Bil 4/2009 - Pelantikan Ejen Kutipan Hasil Tanah Dengan Kebenaran Pihak Berkuasa Negeri.
Perkara yang disemak :
</t>
    </r>
    <r>
      <rPr>
        <sz val="14"/>
        <color rgb="FF0000FF"/>
        <rFont val="Arial"/>
        <family val="2"/>
      </rPr>
      <t>1. Keputusan lantikan oleh PBN mengikut KTN dan warta (sekiranya berkaitan)
2. Surat lantikan p</t>
    </r>
    <r>
      <rPr>
        <sz val="14"/>
        <color rgb="FF0000FF"/>
        <rFont val="Arial"/>
        <family val="2"/>
      </rPr>
      <t xml:space="preserve">enerima wang- A.P 69
3. Surat lantikan pembatalan resit- A.P 62
4. Surat lantikan Signatori penyata pemungut
5. Surat kebenaran membawa dan menyimpan wang di bank
</t>
    </r>
  </si>
  <si>
    <r>
      <rPr>
        <b/>
        <sz val="14"/>
        <color rgb="FF993300"/>
        <rFont val="Arial"/>
        <family val="2"/>
      </rPr>
      <t>Dokumen yang perlu disediakan:</t>
    </r>
    <r>
      <rPr>
        <sz val="14"/>
        <color rgb="FF0000FF"/>
        <rFont val="Arial"/>
        <family val="2"/>
      </rPr>
      <t xml:space="preserve">
</t>
    </r>
    <r>
      <rPr>
        <sz val="14"/>
        <color rgb="FF0000FF"/>
        <rFont val="Arial"/>
        <family val="2"/>
      </rPr>
      <t>1. Minit Mesyuarat Majlis Mesyuarat Kerajaan Negeri (MMK)
2. Pekeliling KPTG
3. Pekeliling PTG
4. Arahan PTG</t>
    </r>
    <r>
      <rPr>
        <sz val="14"/>
        <color rgb="FF0000FF"/>
        <rFont val="Arial"/>
        <family val="2"/>
      </rPr>
      <t xml:space="preserve">
</t>
    </r>
    <r>
      <rPr>
        <b/>
        <sz val="14"/>
        <color rgb="FF993300"/>
        <rFont val="Arial"/>
        <family val="2"/>
      </rPr>
      <t xml:space="preserve">Perkara yang disemak: </t>
    </r>
    <r>
      <rPr>
        <sz val="14"/>
        <color rgb="FF0000FF"/>
        <rFont val="Arial"/>
        <family val="2"/>
      </rPr>
      <t xml:space="preserve">
</t>
    </r>
    <r>
      <rPr>
        <sz val="14"/>
        <color rgb="FF0000FF"/>
        <rFont val="Arial"/>
        <family val="2"/>
      </rPr>
      <t>1. Keputusan MMK
2. Dasar kutipan cukai sewa di dalam pekeliling/arahan</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</si>
  <si>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Senarai fi
</t>
    </r>
    <r>
      <rPr>
        <sz val="14"/>
        <color rgb="FF0000FF"/>
        <rFont val="Arial"/>
        <family val="2"/>
      </rPr>
      <t>2. Senarai kadar bayaran</t>
    </r>
    <r>
      <rPr>
        <b/>
        <sz val="14"/>
        <color rgb="FF0000FF"/>
        <rFont val="Arial"/>
        <family val="2"/>
      </rPr>
      <t xml:space="preserve">
</t>
    </r>
    <r>
      <rPr>
        <b/>
        <sz val="14"/>
        <color rgb="FF993300"/>
        <rFont val="Arial"/>
        <family val="2"/>
      </rPr>
      <t xml:space="preserve">Perkara yang disemak: </t>
    </r>
    <r>
      <rPr>
        <b/>
        <sz val="14"/>
        <color rgb="FF0000FF"/>
        <rFont val="Arial"/>
        <family val="2"/>
      </rPr>
      <t xml:space="preserve">
</t>
    </r>
    <r>
      <rPr>
        <sz val="14"/>
        <color rgb="FF0000FF"/>
        <rFont val="Arial"/>
        <family val="2"/>
      </rPr>
      <t>1. Senarai fi</t>
    </r>
    <r>
      <rPr>
        <sz val="14"/>
        <color rgb="FF0000FF"/>
        <rFont val="Arial"/>
        <family val="2"/>
      </rPr>
      <t xml:space="preserve"> dan kadar bayaran disediakan</t>
    </r>
    <r>
      <rPr>
        <sz val="14"/>
        <color rgb="FF0000FF"/>
        <rFont val="Arial"/>
        <family val="2"/>
      </rPr>
      <t xml:space="preserve"> di kaunter/kawasan yang boleh dilihat oleh orang awam</t>
    </r>
  </si>
  <si>
    <r>
      <rPr>
        <b/>
        <sz val="14"/>
        <color rgb="FF913C0D"/>
        <rFont val="Arial"/>
        <family val="2"/>
      </rPr>
      <t>Panduan remisyen dan fi dirujuk dalam Kaedah - Kaedah  Tanah Negeri . Semua kakitangan di Bahagian Hasil perlu mengetahui panduan remisyen dan senarai pengecualian ini.</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Kaedah - Kaedah Tanah Negeri 
2. Senarai perwakilan kuasa (sekiranya ada) 
3. Senarai remisyen dan fi
</t>
    </r>
    <r>
      <rPr>
        <b/>
        <sz val="14"/>
        <color rgb="FF0000FF"/>
        <rFont val="Arial"/>
        <family val="2"/>
      </rPr>
      <t xml:space="preserve">
</t>
    </r>
    <r>
      <rPr>
        <b/>
        <sz val="14"/>
        <color rgb="FF993300"/>
        <rFont val="Arial"/>
        <family val="2"/>
      </rPr>
      <t xml:space="preserve">Perkara yang disemak:
</t>
    </r>
    <r>
      <rPr>
        <sz val="14"/>
        <color rgb="FF0000FF"/>
        <rFont val="Arial"/>
        <family val="2"/>
      </rPr>
      <t xml:space="preserve">1. Senarai remisyen dan fi dan pengecualian, Kaedah - Kaedah Tanah Negeri dan senarai perwakilan kuasa </t>
    </r>
    <r>
      <rPr>
        <sz val="14"/>
        <color rgb="FF0000FF"/>
        <rFont val="Arial"/>
        <family val="2"/>
      </rPr>
      <t xml:space="preserve">ditampal/disediakan pada setiap </t>
    </r>
    <r>
      <rPr>
        <i/>
        <sz val="14"/>
        <color rgb="FF0000FF"/>
        <rFont val="Arial"/>
        <family val="2"/>
      </rPr>
      <t>workstation</t>
    </r>
    <r>
      <rPr>
        <sz val="14"/>
        <color rgb="FF0000FF"/>
        <rFont val="Arial"/>
        <family val="2"/>
      </rPr>
      <t xml:space="preserve"> kakitangan hasil</t>
    </r>
  </si>
  <si>
    <r>
      <t xml:space="preserve">B4.2 Pengurusan Cukai </t>
    </r>
    <r>
      <rPr>
        <b/>
        <sz val="14"/>
        <color rgb="FFFFFFFF"/>
        <rFont val="Arial"/>
        <family val="2"/>
      </rPr>
      <t>Tahun Semasa (Seksyen 94 KTN)</t>
    </r>
  </si>
  <si>
    <r>
      <rPr>
        <b/>
        <sz val="14"/>
        <color rgb="FF993300"/>
        <rFont val="Arial"/>
        <family val="2"/>
      </rPr>
      <t xml:space="preserve">Bil cukai yang boleh dihantar hanya kepada hakmilik yang mempunyai alamat lengkap (tidak mengambil kira bil yang dipulangkan kembali akibat alamat salah)
Sampling :
</t>
    </r>
    <r>
      <rPr>
        <sz val="14"/>
        <color rgb="FF0000FF"/>
        <rFont val="Arial"/>
        <family val="2"/>
      </rPr>
      <t>1) 10% daripada bil cukai atau maksimum 30 bil</t>
    </r>
    <r>
      <rPr>
        <b/>
        <sz val="14"/>
        <color rgb="FF993300"/>
        <rFont val="Arial"/>
        <family val="2"/>
      </rPr>
      <t xml:space="preserve">
Dokumen yang perlu disediakan:</t>
    </r>
    <r>
      <rPr>
        <sz val="14"/>
        <color rgb="FF0000FF"/>
        <rFont val="Arial"/>
        <family val="2"/>
      </rPr>
      <t xml:space="preserve">
</t>
    </r>
    <r>
      <rPr>
        <sz val="14"/>
        <color rgb="FF0000FF"/>
        <rFont val="Arial"/>
        <family val="2"/>
      </rPr>
      <t xml:space="preserve">1. Rekod no. siri bil cukai </t>
    </r>
    <r>
      <rPr>
        <sz val="14"/>
        <color rgb="FF0000FF"/>
        <rFont val="Arial"/>
        <family val="2"/>
      </rPr>
      <t xml:space="preserve">
2. Senarai hakmilik yang mempunyai alamat lengkap 
</t>
    </r>
    <r>
      <rPr>
        <b/>
        <sz val="14"/>
        <color rgb="FF993300"/>
        <rFont val="Arial"/>
        <family val="2"/>
      </rPr>
      <t>Perkara yang disemak:</t>
    </r>
    <r>
      <rPr>
        <sz val="14"/>
        <color rgb="FF0000FF"/>
        <rFont val="Arial"/>
        <family val="2"/>
      </rPr>
      <t xml:space="preserve">
1. Jumlah bil cukai berbanding hakmilik yang mempunyai alamat lengkap</t>
    </r>
  </si>
  <si>
    <r>
      <t xml:space="preserve">Adakah Agensi </t>
    </r>
    <r>
      <rPr>
        <sz val="14"/>
        <color rgb="FF0000FF"/>
        <rFont val="Arial"/>
        <family val="2"/>
      </rPr>
      <t>menyediakan Pelan Tindakan Kutipan Tahunan?</t>
    </r>
  </si>
  <si>
    <r>
      <rPr>
        <b/>
        <sz val="14"/>
        <color rgb="FF993300"/>
        <rFont val="Arial"/>
        <family val="2"/>
      </rPr>
      <t>Agensi mengambil tindakan awalan secara pentadbiran sebelum sebarang notis dikeluarkan. Contoh:</t>
    </r>
    <r>
      <rPr>
        <sz val="14"/>
        <color rgb="FF0000FF"/>
        <rFont val="Arial"/>
        <family val="2"/>
      </rPr>
      <t xml:space="preserve">
</t>
    </r>
    <r>
      <rPr>
        <b/>
        <sz val="14"/>
        <color rgb="FF913C0D"/>
        <rFont val="Arial"/>
        <family val="2"/>
      </rPr>
      <t>1. Sebelum 1 Januari- Penghantaran bil
2. Jun-Analisa prestasi kutipan dan pelan tindakan kuatkuasa
3. Julai-Notis pentadbiran (berakhir 30 Jun)</t>
    </r>
    <r>
      <rPr>
        <sz val="14"/>
        <color rgb="FF0000FF"/>
        <rFont val="Arial"/>
        <family val="2"/>
      </rPr>
      <t xml:space="preserve">
</t>
    </r>
    <r>
      <rPr>
        <b/>
        <sz val="14"/>
        <color rgb="FF913C0D"/>
        <rFont val="Arial"/>
        <family val="2"/>
      </rPr>
      <t xml:space="preserve">
Pematuhan kepada Dasar Negeri iaitu caj kutipan tambahan sekiranya bayaran dijelaskan selepas 31 Mei (*Kecuali bagi Negeri Kelantan di mana tarikh akhir Bulan Jun digantikan dengan bulan Julai -Jadual 12)</t>
    </r>
    <r>
      <rPr>
        <sz val="14"/>
        <color rgb="FF0000FF"/>
        <rFont val="Arial"/>
        <family val="2"/>
      </rPr>
      <t xml:space="preserve">
</t>
    </r>
    <r>
      <rPr>
        <b/>
        <sz val="14"/>
        <color rgb="FF993300"/>
        <rFont val="Arial"/>
        <family val="2"/>
      </rPr>
      <t xml:space="preserve">
Dokumen yang perlu disediakan: </t>
    </r>
    <r>
      <rPr>
        <sz val="14"/>
        <color rgb="FF0000FF"/>
        <rFont val="Arial"/>
        <family val="2"/>
      </rPr>
      <t xml:space="preserve">
1. Dasar Negeri mengenai tempoh bayaran kutipan hasil tanah 
2. La</t>
    </r>
    <r>
      <rPr>
        <sz val="14"/>
        <color rgb="FF0000FF"/>
        <rFont val="Arial"/>
        <family val="2"/>
      </rPr>
      <t>poran rekod bagi kes-kes remisyen/pengecualian cukai sewa
3. Arahan PTG</t>
    </r>
    <r>
      <rPr>
        <sz val="14"/>
        <color rgb="FF0000FF"/>
        <rFont val="Arial"/>
        <family val="2"/>
      </rPr>
      <t xml:space="preserve">
4. Anggaran/Sasaran tahunan yang ditetapkan oleh PBN.
5. Anggaran tahunan mengikut jumlah hakmilk.
6. Rekod penghantaran bil 
7. Fail laporan prestasi kutipan hasil
</t>
    </r>
    <r>
      <rPr>
        <b/>
        <sz val="14"/>
        <color rgb="FF993300"/>
        <rFont val="Arial"/>
        <family val="2"/>
      </rPr>
      <t>Perkara yang disemak:</t>
    </r>
    <r>
      <rPr>
        <sz val="14"/>
        <color rgb="FF0000FF"/>
        <rFont val="Arial"/>
        <family val="2"/>
      </rPr>
      <t xml:space="preserve">
1. Peratus penghantaran bil 
2. Fail laporan prestasi kutipan hasil
</t>
    </r>
  </si>
  <si>
    <r>
      <t>Jawatankuasa pemantauan kutipan cukai</t>
    </r>
    <r>
      <rPr>
        <b/>
        <sz val="14"/>
        <color rgb="FF0000FF"/>
        <rFont val="Arial"/>
        <family val="2"/>
      </rPr>
      <t xml:space="preserve"> di peringkat Negeri dan Daerah</t>
    </r>
  </si>
  <si>
    <r>
      <rPr>
        <b/>
        <sz val="14"/>
        <color rgb="FF993300"/>
        <rFont val="Arial"/>
        <family val="2"/>
      </rPr>
      <t>Dokumen yang perlu disediakan :</t>
    </r>
    <r>
      <rPr>
        <sz val="14"/>
        <color rgb="FF0000FF"/>
        <rFont val="Arial"/>
        <family val="2"/>
      </rPr>
      <t xml:space="preserve">
</t>
    </r>
    <r>
      <rPr>
        <sz val="14"/>
        <color rgb="FF0000FF"/>
        <rFont val="Arial"/>
        <family val="2"/>
      </rPr>
      <t>1. Takwim Mesyuarat Jawatankuasa yang berkenaan di peringkat negeri</t>
    </r>
    <r>
      <rPr>
        <sz val="14"/>
        <color rgb="FF0000FF"/>
        <rFont val="Arial"/>
        <family val="2"/>
      </rPr>
      <t xml:space="preserve"> 
2. Minit Mesyuarat Jawatankuasa</t>
    </r>
    <r>
      <rPr>
        <sz val="14"/>
        <color rgb="FF0000FF"/>
        <rFont val="Arial"/>
        <family val="2"/>
      </rPr>
      <t xml:space="preserve"> yang berkenaan</t>
    </r>
    <r>
      <rPr>
        <sz val="14"/>
        <color rgb="FF0000FF"/>
        <rFont val="Arial"/>
        <family val="2"/>
      </rPr>
      <t xml:space="preserve">
</t>
    </r>
    <r>
      <rPr>
        <sz val="14"/>
        <color rgb="FF993300"/>
        <rFont val="Arial"/>
        <family val="2"/>
      </rPr>
      <t xml:space="preserve">
</t>
    </r>
    <r>
      <rPr>
        <b/>
        <sz val="14"/>
        <color rgb="FF993300"/>
        <rFont val="Arial"/>
        <family val="2"/>
      </rPr>
      <t>Perkara yang disemak :</t>
    </r>
    <r>
      <rPr>
        <sz val="14"/>
        <color rgb="FF0000FF"/>
        <rFont val="Arial"/>
        <family val="2"/>
      </rPr>
      <t xml:space="preserve">
</t>
    </r>
    <r>
      <rPr>
        <sz val="14"/>
        <color rgb="FF0000FF"/>
        <rFont val="Arial"/>
        <family val="2"/>
      </rPr>
      <t xml:space="preserve">1. Peratus kehadiran Pentadbir Tanah dalam Mesyuarat Jawatankuasa yang berkenaan </t>
    </r>
  </si>
  <si>
    <r>
      <rPr>
        <b/>
        <sz val="14"/>
        <color rgb="FF993300"/>
        <rFont val="Arial"/>
        <family val="2"/>
      </rPr>
      <t>Dokumen yang perlu disediakan :</t>
    </r>
    <r>
      <rPr>
        <sz val="14"/>
        <color rgb="FF0000FF"/>
        <rFont val="Arial"/>
        <family val="2"/>
      </rPr>
      <t xml:space="preserve">
</t>
    </r>
    <r>
      <rPr>
        <sz val="14"/>
        <color rgb="FF0000FF"/>
        <rFont val="Arial"/>
        <family val="2"/>
      </rPr>
      <t>1. Takwim Mesyuarat Jawatankuasa yang berkenaan 
2. Minit Mesyuarat Jawatankuasa yang berkenaan</t>
    </r>
    <r>
      <rPr>
        <sz val="14"/>
        <color rgb="FF0000FF"/>
        <rFont val="Arial"/>
        <family val="2"/>
      </rPr>
      <t xml:space="preserve">
</t>
    </r>
    <r>
      <rPr>
        <sz val="14"/>
        <color rgb="FF993300"/>
        <rFont val="Arial"/>
        <family val="2"/>
      </rPr>
      <t xml:space="preserve">
</t>
    </r>
    <r>
      <rPr>
        <b/>
        <sz val="14"/>
        <color rgb="FF993300"/>
        <rFont val="Arial"/>
        <family val="2"/>
      </rPr>
      <t>Perkara yang disemak :</t>
    </r>
    <r>
      <rPr>
        <sz val="14"/>
        <color rgb="FF0000FF"/>
        <rFont val="Arial"/>
        <family val="2"/>
      </rPr>
      <t xml:space="preserve">
</t>
    </r>
    <r>
      <rPr>
        <sz val="14"/>
        <color rgb="FF0000FF"/>
        <rFont val="Arial"/>
        <family val="2"/>
      </rPr>
      <t>1. Bilangan Mesyuarat Jawatankuasa yang berkenaan</t>
    </r>
    <r>
      <rPr>
        <sz val="14"/>
        <color rgb="FF0000FF"/>
        <rFont val="Arial"/>
        <family val="2"/>
      </rPr>
      <t/>
    </r>
  </si>
  <si>
    <r>
      <t xml:space="preserve">Adakah Agensi </t>
    </r>
    <r>
      <rPr>
        <sz val="14"/>
        <color rgb="FF0000FF"/>
        <rFont val="Arial"/>
        <family val="2"/>
      </rPr>
      <t>memantau laporan bulanan kutipan hasil?</t>
    </r>
  </si>
  <si>
    <r>
      <rPr>
        <b/>
        <sz val="14"/>
        <color rgb="FF993300"/>
        <rFont val="Arial"/>
        <family val="2"/>
      </rPr>
      <t>Dokumen yang perlu disediakan :</t>
    </r>
    <r>
      <rPr>
        <sz val="14"/>
        <color rgb="FF0000FF"/>
        <rFont val="Arial"/>
        <family val="2"/>
      </rPr>
      <t xml:space="preserve">
1. Laporan bulanan kutipan hasil </t>
    </r>
    <r>
      <rPr>
        <sz val="14"/>
        <color rgb="FF0000FF"/>
        <rFont val="Arial"/>
        <family val="2"/>
      </rPr>
      <t>dari Unit Hasil kepada Pentadbir Tanah</t>
    </r>
    <r>
      <rPr>
        <sz val="14"/>
        <color rgb="FF0000FF"/>
        <rFont val="Arial"/>
        <family val="2"/>
      </rPr>
      <t xml:space="preserve">
</t>
    </r>
    <r>
      <rPr>
        <sz val="14"/>
        <color rgb="FF993300"/>
        <rFont val="Arial"/>
        <family val="2"/>
      </rPr>
      <t xml:space="preserve">
</t>
    </r>
    <r>
      <rPr>
        <b/>
        <sz val="14"/>
        <color rgb="FF993300"/>
        <rFont val="Arial"/>
        <family val="2"/>
      </rPr>
      <t>Perkara yang disemak :</t>
    </r>
    <r>
      <rPr>
        <sz val="14"/>
        <color rgb="FF0000FF"/>
        <rFont val="Arial"/>
        <family val="2"/>
      </rPr>
      <t xml:space="preserve">
1. Arahan/minit Pentadbir Tanah ke atas laporan yang dikemukakan mengenai tindakan-tindakan yang perlu diambil.</t>
    </r>
  </si>
  <si>
    <r>
      <t xml:space="preserve">Adakah Agensi </t>
    </r>
    <r>
      <rPr>
        <sz val="14"/>
        <color rgb="FF0000FF"/>
        <rFont val="Arial"/>
        <family val="2"/>
      </rPr>
      <t>melaksanakan inisiatif bagi meningkatkan kutipan cukai?</t>
    </r>
  </si>
  <si>
    <r>
      <rPr>
        <b/>
        <sz val="14"/>
        <color rgb="FF993300"/>
        <rFont val="Arial"/>
        <family val="2"/>
      </rPr>
      <t>Contoh inisiatif:</t>
    </r>
    <r>
      <rPr>
        <sz val="14"/>
        <color rgb="FF0000FF"/>
        <rFont val="Arial"/>
        <family val="2"/>
      </rPr>
      <t xml:space="preserve">
</t>
    </r>
    <r>
      <rPr>
        <sz val="14"/>
        <color rgb="FF0000FF"/>
        <rFont val="Arial"/>
        <family val="2"/>
      </rPr>
      <t>1. Penghantaran bil cukai secara kendiri (melalui Penghantar Notis / Penghulu Mukim)
2. Notis pentadbiran</t>
    </r>
    <r>
      <rPr>
        <sz val="14"/>
        <color rgb="FF0000FF"/>
        <rFont val="Arial"/>
        <family val="2"/>
      </rPr>
      <t xml:space="preserve">
3. Menyediakan papan iklan ,kain rentang, </t>
    </r>
    <r>
      <rPr>
        <i/>
        <sz val="14"/>
        <color rgb="FF0000FF"/>
        <rFont val="Arial"/>
        <family val="2"/>
      </rPr>
      <t>flyers</t>
    </r>
    <r>
      <rPr>
        <sz val="14"/>
        <color rgb="FF0000FF"/>
        <rFont val="Arial"/>
        <family val="2"/>
      </rPr>
      <t>, hebahan radio dll.
4. Kutipan luar (e.g pasar raya, balairaya, dll.)
5. Kemudahan bayaran secara atas talian
6. Melalui kaunter agensi lain (e.g PBT, Pos Malaysia, TNB, dll.)</t>
    </r>
  </si>
  <si>
    <r>
      <rPr>
        <b/>
        <sz val="14"/>
        <color rgb="FF993300"/>
        <rFont val="Arial"/>
        <family val="2"/>
      </rPr>
      <t xml:space="preserve">Sampling :
</t>
    </r>
    <r>
      <rPr>
        <sz val="14"/>
        <color rgb="FF0000FF"/>
        <rFont val="Arial"/>
        <family val="2"/>
      </rPr>
      <t>1) Berdasarkan bil cukai berbanding jumlah bil yang mempunyai alamat lengkap.</t>
    </r>
    <r>
      <rPr>
        <b/>
        <sz val="14"/>
        <color rgb="FF993300"/>
        <rFont val="Arial"/>
        <family val="2"/>
      </rPr>
      <t xml:space="preserve">
Dokumen yang perlu disediakan:</t>
    </r>
    <r>
      <rPr>
        <sz val="14"/>
        <color rgb="FF0000FF"/>
        <rFont val="Arial"/>
        <family val="2"/>
      </rPr>
      <t xml:space="preserve">
1. Rekod pengeluaran bil.
2. Rekod bilangan bil yang mempunyai alamat lengkap.
</t>
    </r>
    <r>
      <rPr>
        <b/>
        <sz val="14"/>
        <color rgb="FF0000FF"/>
        <rFont val="Arial"/>
        <family val="2"/>
      </rPr>
      <t xml:space="preserve">
</t>
    </r>
    <r>
      <rPr>
        <b/>
        <sz val="14"/>
        <color rgb="FF993300"/>
        <rFont val="Arial"/>
        <family val="2"/>
      </rPr>
      <t>Perkara yang disemak:</t>
    </r>
    <r>
      <rPr>
        <sz val="14"/>
        <color rgb="FF0000FF"/>
        <rFont val="Arial"/>
        <family val="2"/>
      </rPr>
      <t xml:space="preserve">
1. Peratus bil yang keluarkan sebel</t>
    </r>
    <r>
      <rPr>
        <sz val="14"/>
        <color rgb="FF0000FF"/>
        <rFont val="Arial"/>
        <family val="2"/>
      </rPr>
      <t>um 1 April</t>
    </r>
    <r>
      <rPr>
        <sz val="14"/>
        <color rgb="FF0000FF"/>
        <rFont val="Arial"/>
        <family val="2"/>
      </rPr>
      <t xml:space="preserve"> </t>
    </r>
  </si>
  <si>
    <r>
      <rPr>
        <b/>
        <sz val="14"/>
        <color rgb="FF993300"/>
        <rFont val="Arial"/>
        <family val="2"/>
      </rPr>
      <t xml:space="preserve">Sampling :
</t>
    </r>
    <r>
      <rPr>
        <sz val="14"/>
        <color rgb="FF0000FF"/>
        <rFont val="Arial"/>
        <family val="2"/>
      </rPr>
      <t>1) 10% daripada slip no. giliran atau maksimum 30 slip no. giliran</t>
    </r>
    <r>
      <rPr>
        <b/>
        <sz val="14"/>
        <color rgb="FF993300"/>
        <rFont val="Arial"/>
        <family val="2"/>
      </rPr>
      <t xml:space="preserve">
Dokumen yang perlu disediakan:</t>
    </r>
    <r>
      <rPr>
        <sz val="14"/>
        <color rgb="FF0000FF"/>
        <rFont val="Arial"/>
        <family val="2"/>
      </rPr>
      <t xml:space="preserve">
</t>
    </r>
    <r>
      <rPr>
        <sz val="14"/>
        <color rgb="FF0000FF"/>
        <rFont val="Arial"/>
        <family val="2"/>
      </rPr>
      <t>1. Rekod QMS (jika berkaitan)
2. Dokumen kajian tempoh menunggu.</t>
    </r>
    <r>
      <rPr>
        <sz val="14"/>
        <color rgb="FF0000FF"/>
        <rFont val="Arial"/>
        <family val="2"/>
      </rPr>
      <t xml:space="preserve">
</t>
    </r>
    <r>
      <rPr>
        <b/>
        <sz val="14"/>
        <color rgb="FF993300"/>
        <rFont val="Arial"/>
        <family val="2"/>
      </rPr>
      <t xml:space="preserve">
Perkara yang disemak:</t>
    </r>
    <r>
      <rPr>
        <sz val="14"/>
        <color rgb="FF0000FF"/>
        <rFont val="Arial"/>
        <family val="2"/>
      </rPr>
      <t xml:space="preserve">
1. Peratus urusan yang dilakukan kurang 20 minit.</t>
    </r>
  </si>
  <si>
    <r>
      <t xml:space="preserve">B4.3 Pengurusan Tunggakan Cukai  </t>
    </r>
    <r>
      <rPr>
        <b/>
        <sz val="14"/>
        <color rgb="FFFFFFFF"/>
        <rFont val="Arial"/>
        <family val="2"/>
      </rPr>
      <t>(Seksyen 97 KTN)</t>
    </r>
  </si>
  <si>
    <r>
      <rPr>
        <b/>
        <sz val="14"/>
        <color rgb="FF993300"/>
        <rFont val="Arial"/>
        <family val="2"/>
      </rPr>
      <t xml:space="preserve">Sampling :
</t>
    </r>
    <r>
      <rPr>
        <sz val="14"/>
        <color rgb="FF0000FF"/>
        <rFont val="Arial"/>
        <family val="2"/>
      </rPr>
      <t>1) Peratus pembersihan data berbanding sasaran yang ditetapkan.</t>
    </r>
    <r>
      <rPr>
        <b/>
        <sz val="14"/>
        <color rgb="FF993300"/>
        <rFont val="Arial"/>
        <family val="2"/>
      </rPr>
      <t xml:space="preserve">
Dokumen yang perlu disediakan:</t>
    </r>
    <r>
      <rPr>
        <sz val="14"/>
        <color rgb="FF0000FF"/>
        <rFont val="Arial"/>
        <family val="2"/>
      </rPr>
      <t xml:space="preserve">
1. Anggaran/Sasaran pembersihan data tahunan.
</t>
    </r>
    <r>
      <rPr>
        <sz val="14"/>
        <color rgb="FF0000FF"/>
        <rFont val="Arial"/>
        <family val="2"/>
      </rPr>
      <t>2. Contoh pembersihan data seperti berikut :
    2.1</t>
    </r>
    <r>
      <rPr>
        <sz val="14"/>
        <color rgb="FF0000FF"/>
        <rFont val="Arial"/>
        <family val="2"/>
      </rPr>
      <t xml:space="preserve"> Rekod perbandingan antara sistem pendaftaran dan sistem hasil</t>
    </r>
    <r>
      <rPr>
        <sz val="14"/>
        <color rgb="FF0000FF"/>
        <rFont val="Arial"/>
        <family val="2"/>
      </rPr>
      <t xml:space="preserve"> yang merangkumi;
         a) Perbezaan bilangan Hakmilik;
         b) Berbeza alamat;
         c) Status Daftar di Sistem Pendaftaran tetapi Tidak Wujud di Sistem Hasil;
         d) Status Daftar di Sistem Pendaftaran tetapi Status Batal di Sistem Hasil;
         e) Status Sah di Sistem Hasil tetapi Tidak wujud di Sistem Pendaftaran;
          f) Status Sah di Sistem Hasil tetapi Status Batal di Sistem Pendaftaran;
         g) Berbeza keluasan;
         h) Berbeza maklumat cukai ;
          i) Berbeza no.lot; atau
          j) Berbeza kad pengenalan.
    2.2 Rekod/Laporan akaun cukai yang tidak mempunyai kad pengenalan; atau
    2.3 Rekod/Laporan akaun cukai yang tidak mempunyai alamat.</t>
    </r>
    <r>
      <rPr>
        <sz val="14"/>
        <color rgb="FF0000FF"/>
        <rFont val="Arial"/>
        <family val="2"/>
      </rPr>
      <t xml:space="preserve">
</t>
    </r>
    <r>
      <rPr>
        <b/>
        <sz val="14"/>
        <color rgb="FF993300"/>
        <rFont val="Arial"/>
        <family val="2"/>
      </rPr>
      <t>Perkara yang disemak:</t>
    </r>
    <r>
      <rPr>
        <sz val="14"/>
        <color rgb="FF0000FF"/>
        <rFont val="Arial"/>
        <family val="2"/>
      </rPr>
      <t xml:space="preserve">
1. Peratusan data yang dibersihkan berdasarkan sasaran yang ditetapkan.</t>
    </r>
  </si>
  <si>
    <r>
      <rPr>
        <b/>
        <sz val="14"/>
        <color rgb="FF993300"/>
        <rFont val="Arial"/>
        <family val="2"/>
      </rPr>
      <t>Dokumen yang perlu disediakan:</t>
    </r>
    <r>
      <rPr>
        <sz val="14"/>
        <color rgb="FF0000FF"/>
        <rFont val="Arial"/>
        <family val="2"/>
      </rPr>
      <t xml:space="preserve">
</t>
    </r>
    <r>
      <rPr>
        <sz val="14"/>
        <color rgb="FF0000FF"/>
        <rFont val="Arial"/>
        <family val="2"/>
      </rPr>
      <t>1. Daftar induk cukai
2. Senarai hakmilik tertunggak mengikut pemilik, jumlah tunggakan dan tempoh tunggakan
3. Cerakinan kedudukan tunggakan.
4. Senarai hakmilik yang mempunyai bebanan (ie: Petak strata yang telah ada pembeli tetapi tidak ada pindah milik disebabkan pemaju/pemilik tanah asal telah bankrap)</t>
    </r>
    <r>
      <rPr>
        <sz val="14"/>
        <color rgb="FF0000FF"/>
        <rFont val="Arial"/>
        <family val="2"/>
      </rPr>
      <t xml:space="preserve">
</t>
    </r>
    <r>
      <rPr>
        <b/>
        <sz val="14"/>
        <color rgb="FF993300"/>
        <rFont val="Arial"/>
        <family val="2"/>
      </rPr>
      <t>Perkara yang disemak:</t>
    </r>
    <r>
      <rPr>
        <sz val="14"/>
        <color rgb="FF0000FF"/>
        <rFont val="Arial"/>
        <family val="2"/>
      </rPr>
      <t xml:space="preserve">
1. Sasaran penyelesaian tunggakan.</t>
    </r>
  </si>
  <si>
    <r>
      <rPr>
        <b/>
        <sz val="14"/>
        <color rgb="FF993300"/>
        <rFont val="Arial"/>
        <family val="2"/>
      </rPr>
      <t>Contoh inisiatif:</t>
    </r>
    <r>
      <rPr>
        <b/>
        <sz val="14"/>
        <color rgb="FF0000FF"/>
        <rFont val="Arial"/>
        <family val="2"/>
      </rPr>
      <t xml:space="preserve">
</t>
    </r>
    <r>
      <rPr>
        <sz val="14"/>
        <color rgb="FF0000FF"/>
        <rFont val="Arial"/>
        <family val="2"/>
      </rPr>
      <t>1.</t>
    </r>
    <r>
      <rPr>
        <sz val="14"/>
        <color rgb="FF0000FF"/>
        <rFont val="Arial"/>
        <family val="2"/>
      </rPr>
      <t xml:space="preserve"> Kaunseling/Rundingan dengan pemilik tanah
2. Surat 
3. </t>
    </r>
    <r>
      <rPr>
        <i/>
        <sz val="14"/>
        <color rgb="FF0000FF"/>
        <rFont val="Arial"/>
        <family val="2"/>
      </rPr>
      <t>Smart partnership</t>
    </r>
    <r>
      <rPr>
        <sz val="14"/>
        <color rgb="FF0000FF"/>
        <rFont val="Arial"/>
        <family val="2"/>
      </rPr>
      <t xml:space="preserve"> dengan agensi berkaitan (ie: Bhg.pinjaman perumahan, Felda, bank dll)</t>
    </r>
  </si>
  <si>
    <r>
      <t xml:space="preserve">Kutipan </t>
    </r>
    <r>
      <rPr>
        <b/>
        <sz val="14"/>
        <color rgb="FF0000FF"/>
        <rFont val="Arial"/>
        <family val="2"/>
      </rPr>
      <t xml:space="preserve">Tunggakan Cukai  </t>
    </r>
  </si>
  <si>
    <r>
      <t>Bagaimanakah prestasi kutipan tunggak</t>
    </r>
    <r>
      <rPr>
        <sz val="14"/>
        <color rgb="FF0000FF"/>
        <rFont val="Arial"/>
        <family val="2"/>
      </rPr>
      <t>an cukai</t>
    </r>
    <r>
      <rPr>
        <sz val="14"/>
        <color rgb="FF0000FF"/>
        <rFont val="Arial"/>
        <family val="2"/>
      </rPr>
      <t>?</t>
    </r>
  </si>
  <si>
    <r>
      <rPr>
        <b/>
        <sz val="14"/>
        <color rgb="FF993300"/>
        <rFont val="Arial"/>
        <family val="2"/>
      </rPr>
      <t xml:space="preserve">Sampling :
</t>
    </r>
    <r>
      <rPr>
        <sz val="14"/>
        <color rgb="FF0000FF"/>
        <rFont val="Arial"/>
        <family val="2"/>
      </rPr>
      <t>1) Peratus kutipan tunggakan berbanding dengan sasaran yang ditetapkan.</t>
    </r>
    <r>
      <rPr>
        <b/>
        <sz val="14"/>
        <color rgb="FF993300"/>
        <rFont val="Arial"/>
        <family val="2"/>
      </rPr>
      <t xml:space="preserve">
Dokumen yang perlu disediakan:</t>
    </r>
    <r>
      <rPr>
        <sz val="14"/>
        <color rgb="FF0000FF"/>
        <rFont val="Arial"/>
        <family val="2"/>
      </rPr>
      <t xml:space="preserve">
</t>
    </r>
    <r>
      <rPr>
        <sz val="14"/>
        <color rgb="FF0000FF"/>
        <rFont val="Arial"/>
        <family val="2"/>
      </rPr>
      <t>1. Sasaran kutipan tunggakan cukai</t>
    </r>
    <r>
      <rPr>
        <sz val="14"/>
        <color rgb="FF0000FF"/>
        <rFont val="Arial"/>
        <family val="2"/>
      </rPr>
      <t xml:space="preserve"> tahunan.
2. Laporan kedudukan tunggakan cukai </t>
    </r>
    <r>
      <rPr>
        <sz val="14"/>
        <color rgb="FF0000FF"/>
        <rFont val="Arial"/>
        <family val="2"/>
      </rPr>
      <t>pada 1 Januari
3. Laporan jumlah tunggakan cukai yang telah dikutip.
4. Laporan bilangan hakmilik dalam sistem (SPTB/e-Tanah/hakmilik sebelum KTN (e.g AA,IR,EMR)).</t>
    </r>
    <r>
      <rPr>
        <sz val="14"/>
        <color rgb="FF0000FF"/>
        <rFont val="Arial"/>
        <family val="2"/>
      </rPr>
      <t xml:space="preserve">
</t>
    </r>
    <r>
      <rPr>
        <b/>
        <sz val="14"/>
        <color rgb="FF993300"/>
        <rFont val="Arial"/>
        <family val="2"/>
      </rPr>
      <t>Perkara yang disemak:</t>
    </r>
    <r>
      <rPr>
        <sz val="14"/>
        <color rgb="FF0000FF"/>
        <rFont val="Arial"/>
        <family val="2"/>
      </rPr>
      <t xml:space="preserve">
1. P</t>
    </r>
    <r>
      <rPr>
        <sz val="14"/>
        <color rgb="FF0000FF"/>
        <rFont val="Arial"/>
        <family val="2"/>
      </rPr>
      <t>eratusan kutipan tunggakan cukai berbanding sasaran yang telah ditetapkan.</t>
    </r>
  </si>
  <si>
    <r>
      <rPr>
        <b/>
        <sz val="14"/>
        <color rgb="FF993300"/>
        <rFont val="Arial"/>
        <family val="2"/>
      </rPr>
      <t>Dokumen yang perlu disediakan:</t>
    </r>
    <r>
      <rPr>
        <sz val="14"/>
        <color rgb="FF0000FF"/>
        <rFont val="Arial"/>
        <family val="2"/>
      </rPr>
      <t xml:space="preserve">
1. Laporan status proses kes perampasan tanah.
</t>
    </r>
    <r>
      <rPr>
        <b/>
        <sz val="14"/>
        <color rgb="FF993300"/>
        <rFont val="Arial"/>
        <family val="2"/>
      </rPr>
      <t>Perkara perlu disemak :</t>
    </r>
    <r>
      <rPr>
        <sz val="14"/>
        <color rgb="FF0000FF"/>
        <rFont val="Arial"/>
        <family val="2"/>
      </rPr>
      <t xml:space="preserve">
1. Arahan/minit Pentadbir Tanah ke atas laporan yang dikemukakan mengenai tindakan-tindakan yang perlu diambil</t>
    </r>
  </si>
  <si>
    <r>
      <rPr>
        <b/>
        <sz val="14"/>
        <color rgb="FF993300"/>
        <rFont val="Arial"/>
        <family val="2"/>
      </rPr>
      <t xml:space="preserve">KTN memperuntukkan supaya tindakan pengeluaran notis 6A sekiranya tiada bayaran cukai diterima dalam tempoh masa ditetapkan tertakluk kepada arahan semasa yang dikeluarkan oleh PBN.
Tunggakan cukai dikira selepas 31 Mei atau 31 Julai bagi Negeri Kelantan.
Sampling :
</t>
    </r>
    <r>
      <rPr>
        <sz val="14"/>
        <color rgb="FF0000FF"/>
        <rFont val="Arial"/>
        <family val="2"/>
      </rPr>
      <t>1) Jumlah notis 6A yang dikeluarkan berbanding keseluruhan jumlah hakmilik tertunggak.</t>
    </r>
    <r>
      <rPr>
        <sz val="14"/>
        <color rgb="FF0000FF"/>
        <rFont val="Arial"/>
        <family val="2"/>
      </rPr>
      <t xml:space="preserve">
</t>
    </r>
    <r>
      <rPr>
        <b/>
        <sz val="14"/>
        <color rgb="FF993300"/>
        <rFont val="Arial"/>
        <family val="2"/>
      </rPr>
      <t>Dokumen yang perlu disediakan:</t>
    </r>
    <r>
      <rPr>
        <sz val="14"/>
        <color rgb="FF0000FF"/>
        <rFont val="Arial"/>
        <family val="2"/>
      </rPr>
      <t xml:space="preserve">
</t>
    </r>
    <r>
      <rPr>
        <sz val="14"/>
        <color rgb="FF0000FF"/>
        <rFont val="Arial"/>
        <family val="2"/>
      </rPr>
      <t>1. Arahan PBN/Pihak Berkuasa Tertinggi</t>
    </r>
    <r>
      <rPr>
        <sz val="14"/>
        <color rgb="FF0000FF"/>
        <rFont val="Arial"/>
        <family val="2"/>
      </rPr>
      <t xml:space="preserve"> (sekiranya berkaitan)
2. Senarai tunggakan cukai 
</t>
    </r>
    <r>
      <rPr>
        <b/>
        <sz val="14"/>
        <color rgb="FF0000FF"/>
        <rFont val="Arial"/>
        <family val="2"/>
      </rPr>
      <t xml:space="preserve">
</t>
    </r>
    <r>
      <rPr>
        <b/>
        <sz val="14"/>
        <color rgb="FF993300"/>
        <rFont val="Arial"/>
        <family val="2"/>
      </rPr>
      <t>Perkara yang disemak:</t>
    </r>
    <r>
      <rPr>
        <sz val="14"/>
        <color rgb="FF0000FF"/>
        <rFont val="Arial"/>
        <family val="2"/>
      </rPr>
      <t xml:space="preserve">
1. Jumlah notis 6A
</t>
    </r>
    <r>
      <rPr>
        <sz val="14"/>
        <color rgb="FF0000FF"/>
        <rFont val="Arial"/>
        <family val="2"/>
      </rPr>
      <t>2. Bukti penyampaian
3. Notis gantian (jika berkenaan)</t>
    </r>
    <r>
      <rPr>
        <sz val="14"/>
        <color rgb="FF0000FF"/>
        <rFont val="Arial"/>
        <family val="2"/>
      </rPr>
      <t xml:space="preserve">
</t>
    </r>
  </si>
  <si>
    <r>
      <rPr>
        <b/>
        <sz val="14"/>
        <color rgb="FF993300"/>
        <rFont val="Arial"/>
        <family val="2"/>
      </rPr>
      <t xml:space="preserve">Sampling :
</t>
    </r>
    <r>
      <rPr>
        <sz val="14"/>
        <color rgb="FF0000FF"/>
        <rFont val="Arial"/>
        <family val="2"/>
      </rPr>
      <t>1) 5 fail 
2) Satu fail untuk satu kes bagi hakmilik yang terlibat</t>
    </r>
    <r>
      <rPr>
        <b/>
        <sz val="14"/>
        <color rgb="FF993300"/>
        <rFont val="Arial"/>
        <family val="2"/>
      </rPr>
      <t xml:space="preserve">
</t>
    </r>
    <r>
      <rPr>
        <b/>
        <sz val="14"/>
        <color rgb="FF913C0D"/>
        <rFont val="Arial"/>
        <family val="2"/>
      </rPr>
      <t xml:space="preserve">
Dokumen yang perlu disediakan:</t>
    </r>
    <r>
      <rPr>
        <sz val="14"/>
        <color rgb="FF0000FF"/>
        <rFont val="Arial"/>
        <family val="2"/>
      </rPr>
      <t xml:space="preserve">
1. Fail notis</t>
    </r>
    <r>
      <rPr>
        <sz val="14"/>
        <color rgb="FF0000FF"/>
        <rFont val="Arial"/>
        <family val="2"/>
      </rPr>
      <t xml:space="preserve">
2. Carian rasmi
3. Kadar cukai semasa 
4. Surat peringatan (jika ada)
5. Notis 6A yang teratur 
6. Bukti penyampaian (Borang "Am 51 Pin. 8/66")
</t>
    </r>
    <r>
      <rPr>
        <sz val="14"/>
        <color rgb="FF0000FF"/>
        <rFont val="Arial"/>
        <family val="2"/>
      </rPr>
      <t xml:space="preserve">7. Warta mengenai notis gantian (sekiranya berkenaan)
8. Notis gantian
9. Endorsan penyampaian 6A 
10. Carian rasmi setelah endorsan dibuat
</t>
    </r>
    <r>
      <rPr>
        <b/>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1.Maklumat pada notis 6A sama seperti carian rasmi
2.Kiraan tunggakan berdasarkan kadar cukai </t>
    </r>
    <r>
      <rPr>
        <sz val="14"/>
        <color rgb="FF0000FF"/>
        <rFont val="Arial"/>
        <family val="2"/>
      </rPr>
      <t xml:space="preserve">yang berkuatkuasa
3.Maklumat pihak-pihak berkepentingan
4.Notis 6A ditandatangan oleh Pentadbir Tanah/Penolong Pentadbir Tanah yang telah </t>
    </r>
    <r>
      <rPr>
        <sz val="14"/>
        <color rgb="FF0000FF"/>
        <rFont val="Arial"/>
        <family val="2"/>
      </rPr>
      <t>dilantik / diwartakan
5.Tandatangan pihak-pihak berkepentingan pada slip bukti penyampaian masing-masing.
6.Bukti notis ditampal/lekat dan warta serta siaran akhbar (jika perlu), sekiranya penyampaian notis secara penyampaian ganti,
7.Endorsan notis 6A setelah notis berjaya disampaikan kepada pihak-pihak berkepentingan.</t>
    </r>
  </si>
  <si>
    <r>
      <rPr>
        <b/>
        <sz val="14"/>
        <color rgb="FF993300"/>
        <rFont val="Arial"/>
        <family val="2"/>
      </rPr>
      <t xml:space="preserve">Tindakan pengeluaran notis 8A diambil sekiranya tiada bayaran tunggakan cukai dan bayaran-bayaran lain diterima selepas tempoh notis 6A dikeluarkan (3 bulan). Walaubagaimanapun, pengeluaran Notis 8A adalah bergantung kepada dasar Pihak Berkuasa Negeri (PBN) masing-masing. 
Sampling :
</t>
    </r>
    <r>
      <rPr>
        <sz val="14"/>
        <color rgb="FF0000FF"/>
        <rFont val="Arial"/>
        <family val="2"/>
      </rPr>
      <t>1) Jumlah notis 8A berbanding notis 6A yang dikeluarkan.</t>
    </r>
    <r>
      <rPr>
        <sz val="14"/>
        <color rgb="FF0000FF"/>
        <rFont val="Arial"/>
        <family val="2"/>
      </rPr>
      <t xml:space="preserve">
</t>
    </r>
    <r>
      <rPr>
        <sz val="14"/>
        <color rgb="FF993300"/>
        <rFont val="Arial"/>
        <family val="2"/>
      </rPr>
      <t xml:space="preserve">
</t>
    </r>
    <r>
      <rPr>
        <b/>
        <sz val="14"/>
        <color rgb="FF993300"/>
        <rFont val="Arial"/>
        <family val="2"/>
      </rPr>
      <t xml:space="preserve">Dokumen yang perlu disediakan:
</t>
    </r>
    <r>
      <rPr>
        <sz val="14"/>
        <color rgb="FF0000FF"/>
        <rFont val="Arial"/>
        <family val="2"/>
      </rPr>
      <t>1. Dasar Kerajaan Negeri bagi pengeluaran notis 8A</t>
    </r>
    <r>
      <rPr>
        <sz val="14"/>
        <color rgb="FF0000FF"/>
        <rFont val="Arial"/>
        <family val="2"/>
      </rPr>
      <t xml:space="preserve">
2. Rekod notis 6A yang belum dijelaskan
3. Perintah di bawah seksyen 100 KTN yang ditandatangan oleh Pentadbir Tanah
4. Warta notis 8A
5</t>
    </r>
    <r>
      <rPr>
        <sz val="14"/>
        <color rgb="FF0000FF"/>
        <rFont val="Arial"/>
        <family val="2"/>
      </rPr>
      <t xml:space="preserve">. Bukti penyampaian notis di tempat awam (mengikut sekyen 433 KTN)
6. Endorsan di dalam dokumen hakmilik
</t>
    </r>
    <r>
      <rPr>
        <b/>
        <sz val="14"/>
        <color rgb="FF993300"/>
        <rFont val="Arial"/>
        <family val="2"/>
      </rPr>
      <t xml:space="preserve">Perkara yang disemak:
</t>
    </r>
    <r>
      <rPr>
        <sz val="14"/>
        <color rgb="FF0000FF"/>
        <rFont val="Arial"/>
        <family val="2"/>
      </rPr>
      <t>1.Dasar Kerajaan Negeri bagi pengeluaran notis 8A</t>
    </r>
    <r>
      <rPr>
        <sz val="14"/>
        <color rgb="FF0000FF"/>
        <rFont val="Arial"/>
        <family val="2"/>
      </rPr>
      <t xml:space="preserve">
2. Notis 6A 
3. Perintah lucuthak daripada Pentadbir Tanah
4. Notis 8A
5</t>
    </r>
    <r>
      <rPr>
        <sz val="14"/>
        <color rgb="FF0000FF"/>
        <rFont val="Arial"/>
        <family val="2"/>
      </rPr>
      <t>. Afidavit penyampaian notis dan gambar (sekiranya diperlukan)
6. Carian rasmi mengenai endorsan perampasan di dalam hakmilik</t>
    </r>
    <r>
      <rPr>
        <sz val="14"/>
        <color rgb="FFFF0000"/>
        <rFont val="Arial"/>
        <family val="2"/>
      </rPr>
      <t xml:space="preserve">
</t>
    </r>
  </si>
  <si>
    <r>
      <rPr>
        <b/>
        <sz val="14"/>
        <color rgb="FF993300"/>
        <rFont val="Arial"/>
        <family val="2"/>
      </rPr>
      <t xml:space="preserve">Sampling :
</t>
    </r>
    <r>
      <rPr>
        <sz val="14"/>
        <color rgb="FF0000FF"/>
        <rFont val="Arial"/>
        <family val="2"/>
      </rPr>
      <t>1) 5 fail</t>
    </r>
    <r>
      <rPr>
        <b/>
        <sz val="14"/>
        <color rgb="FF993300"/>
        <rFont val="Arial"/>
        <family val="2"/>
      </rPr>
      <t xml:space="preserve">
Dokumen yang perlu disediakan:</t>
    </r>
    <r>
      <rPr>
        <sz val="14"/>
        <color rgb="FF0000FF"/>
        <rFont val="Arial"/>
        <family val="2"/>
      </rPr>
      <t xml:space="preserve">
1. Fail perampasan 
2. Carian rasmi selepas endorsan 6A
3. Perintah di bawah seksyen 100 KTN 
4. Warta notis 8A
</t>
    </r>
    <r>
      <rPr>
        <sz val="14"/>
        <color rgb="FF0000FF"/>
        <rFont val="Arial"/>
        <family val="2"/>
      </rPr>
      <t>5. Bukti penyampaian notis 8A ditampal di tempat awam (seksyen 433 KTN)
6. Endorsan warta 8A 
7. Carian rasmi selepas endorsan 8A</t>
    </r>
    <r>
      <rPr>
        <sz val="14"/>
        <color rgb="FF0000FF"/>
        <rFont val="Arial"/>
        <family val="2"/>
      </rPr>
      <t xml:space="preserve">
</t>
    </r>
    <r>
      <rPr>
        <b/>
        <sz val="14"/>
        <color rgb="FF913C0D"/>
        <rFont val="Arial"/>
        <family val="2"/>
      </rPr>
      <t>Perkara yang disemak:</t>
    </r>
    <r>
      <rPr>
        <sz val="14"/>
        <color rgb="FF0000FF"/>
        <rFont val="Arial"/>
        <family val="2"/>
      </rPr>
      <t xml:space="preserve">
1.  Notis 8A dikeluarkan selepas tempoh yang sepatutnya (3 bulan dari tarikh endorsan 6A).
2. Perintah di bawah seksyen 100 KTN yang ditandatangan oleh Pentadbir Tanah
3. Status syarikat dengan SSM sama ada digulung atau tidak (jika berkenaan) 
4. Maklumat pada notis 8A sama seperti carian rasmi
5. Pengesahan oleh PUU/PPUU ke atas draf warta notis 8A.
6. Warta notis 8A
7. Afidavit notis penyampaian dan gambar (sekiranya perlu)
8. Notis 8A telah diendorskan dalam hakmilik.</t>
    </r>
  </si>
  <si>
    <r>
      <rPr>
        <b/>
        <sz val="14"/>
        <color rgb="FF993300"/>
        <rFont val="Arial"/>
        <family val="2"/>
      </rPr>
      <t xml:space="preserve">Sampling :
</t>
    </r>
    <r>
      <rPr>
        <sz val="14"/>
        <color rgb="FF0000FF"/>
        <rFont val="Arial"/>
        <family val="2"/>
      </rPr>
      <t>1) 5 fail</t>
    </r>
    <r>
      <rPr>
        <b/>
        <sz val="14"/>
        <color rgb="FF993300"/>
        <rFont val="Arial"/>
        <family val="2"/>
      </rPr>
      <t xml:space="preserve">
Dokumen yang perlu disediakan:</t>
    </r>
    <r>
      <rPr>
        <sz val="14"/>
        <color rgb="FF0000FF"/>
        <rFont val="Arial"/>
        <family val="2"/>
      </rPr>
      <t xml:space="preserve">
1. Carian rasmi selepas endorsan 8A
2. Hakmilik yang telah dibatalkan
3. </t>
    </r>
    <r>
      <rPr>
        <i/>
        <sz val="14"/>
        <color rgb="FF0000FF"/>
        <rFont val="Arial"/>
        <family val="2"/>
      </rPr>
      <t>Lithosheet</t>
    </r>
    <r>
      <rPr>
        <sz val="14"/>
        <color rgb="FF0000FF"/>
        <rFont val="Arial"/>
        <family val="2"/>
      </rPr>
      <t xml:space="preserve">
4. Lot Indeks
5. Fail JOFA
</t>
    </r>
    <r>
      <rPr>
        <b/>
        <sz val="14"/>
        <color rgb="FF993300"/>
        <rFont val="Arial"/>
        <family val="2"/>
      </rPr>
      <t>Perkara yang disemak:</t>
    </r>
    <r>
      <rPr>
        <sz val="14"/>
        <color rgb="FF0000FF"/>
        <rFont val="Arial"/>
        <family val="2"/>
      </rPr>
      <t xml:space="preserve">
1. Notis 8A telah diendoskan dalam hakmilik.
2. Pembatalan pada hakmilik
3. </t>
    </r>
    <r>
      <rPr>
        <i/>
        <sz val="14"/>
        <color rgb="FF0000FF"/>
        <rFont val="Arial"/>
        <family val="2"/>
      </rPr>
      <t>Charting</t>
    </r>
    <r>
      <rPr>
        <sz val="14"/>
        <color rgb="FF0000FF"/>
        <rFont val="Arial"/>
        <family val="2"/>
      </rPr>
      <t xml:space="preserve"> dalam </t>
    </r>
    <r>
      <rPr>
        <i/>
        <sz val="14"/>
        <color rgb="FF0000FF"/>
        <rFont val="Arial"/>
        <family val="2"/>
      </rPr>
      <t>Lithosheet</t>
    </r>
    <r>
      <rPr>
        <sz val="14"/>
        <color rgb="FF0000FF"/>
        <rFont val="Arial"/>
        <family val="2"/>
      </rPr>
      <t xml:space="preserve">
4. Pembatalan dalam Lot Indeks
5. DHDK yang batal disimpan dalam fail JOFA.</t>
    </r>
  </si>
  <si>
    <r>
      <rPr>
        <b/>
        <sz val="14"/>
        <color rgb="FF993300"/>
        <rFont val="Arial"/>
        <family val="2"/>
      </rPr>
      <t xml:space="preserve">Sampling :
</t>
    </r>
    <r>
      <rPr>
        <sz val="14"/>
        <color rgb="FF0000FF"/>
        <rFont val="Arial"/>
        <family val="2"/>
      </rPr>
      <t>1) 5 fail</t>
    </r>
    <r>
      <rPr>
        <b/>
        <sz val="14"/>
        <color rgb="FF993300"/>
        <rFont val="Arial"/>
        <family val="2"/>
      </rPr>
      <t xml:space="preserve">
Dokumen yang perlu disediakan:</t>
    </r>
    <r>
      <rPr>
        <sz val="14"/>
        <color rgb="FF0000FF"/>
        <rFont val="Arial"/>
        <family val="2"/>
      </rPr>
      <t xml:space="preserve">
1. </t>
    </r>
    <r>
      <rPr>
        <i/>
        <sz val="14"/>
        <color rgb="FF0000FF"/>
        <rFont val="Arial"/>
        <family val="2"/>
      </rPr>
      <t>Print Screen</t>
    </r>
    <r>
      <rPr>
        <sz val="14"/>
        <color rgb="FF0000FF"/>
        <rFont val="Arial"/>
        <family val="2"/>
      </rPr>
      <t xml:space="preserve"> 
</t>
    </r>
    <r>
      <rPr>
        <b/>
        <sz val="14"/>
        <color rgb="FF993300"/>
        <rFont val="Arial"/>
        <family val="2"/>
      </rPr>
      <t>Perkara yang disemak:</t>
    </r>
    <r>
      <rPr>
        <sz val="14"/>
        <color rgb="FF0000FF"/>
        <rFont val="Arial"/>
        <family val="2"/>
      </rPr>
      <t xml:space="preserve">
1. Paparan sistem hasil yang menunjukkan akaun telah dibatalkan.</t>
    </r>
  </si>
  <si>
    <r>
      <t xml:space="preserve">Adakah penyelesaian kes perampasan dibuat dalam tempoh 
</t>
    </r>
    <r>
      <rPr>
        <sz val="14"/>
        <color rgb="FF0000FF"/>
        <rFont val="Arial"/>
        <family val="2"/>
      </rPr>
      <t>6 bulan - 1 Tahun?</t>
    </r>
  </si>
  <si>
    <r>
      <rPr>
        <b/>
        <sz val="14"/>
        <color rgb="FF993300"/>
        <rFont val="Arial"/>
        <family val="2"/>
      </rPr>
      <t xml:space="preserve">Proses perampasan tanah bermula dengan pengeluaran dan penyampaian notis 6A. 
Sampling fail perampasan :
</t>
    </r>
    <r>
      <rPr>
        <sz val="14"/>
        <color rgb="FF0000FF"/>
        <rFont val="Arial"/>
        <family val="2"/>
      </rPr>
      <t>1) 10% daripada fail perampasan atau maksimum 15 fail.</t>
    </r>
    <r>
      <rPr>
        <b/>
        <sz val="14"/>
        <color rgb="FF993300"/>
        <rFont val="Arial"/>
        <family val="2"/>
      </rPr>
      <t xml:space="preserve">
Dokumen yang perlu disediakan:</t>
    </r>
    <r>
      <rPr>
        <sz val="14"/>
        <color rgb="FF0000FF"/>
        <rFont val="Arial"/>
        <family val="2"/>
      </rPr>
      <t xml:space="preserve">
1. Fail kes perampasan
</t>
    </r>
    <r>
      <rPr>
        <b/>
        <sz val="14"/>
        <color rgb="FF993300"/>
        <rFont val="Arial"/>
        <family val="2"/>
      </rPr>
      <t>Perkara yang disemak:</t>
    </r>
    <r>
      <rPr>
        <sz val="14"/>
        <color rgb="FF0000FF"/>
        <rFont val="Arial"/>
        <family val="2"/>
      </rPr>
      <t xml:space="preserve">
1. Peratusan penyelesaian fail kes perampasan tanah.</t>
    </r>
  </si>
  <si>
    <r>
      <rPr>
        <b/>
        <sz val="14"/>
        <color rgb="FF993300"/>
        <rFont val="Arial"/>
        <family val="2"/>
      </rPr>
      <t>Dokumen yang perlu disediakan:</t>
    </r>
    <r>
      <rPr>
        <sz val="14"/>
        <color rgb="FF0000FF"/>
        <rFont val="Arial"/>
        <family val="2"/>
      </rPr>
      <t xml:space="preserve">
1. Warta/Surat Lantikan
2. Kad Kuasa
3. Dokumen SOP
</t>
    </r>
    <r>
      <rPr>
        <b/>
        <sz val="14"/>
        <color rgb="FF993300"/>
        <rFont val="Arial"/>
        <family val="2"/>
      </rPr>
      <t>Perkara yang disemak :</t>
    </r>
    <r>
      <rPr>
        <sz val="14"/>
        <color rgb="FF0000FF"/>
        <rFont val="Arial"/>
        <family val="2"/>
      </rPr>
      <t xml:space="preserve">
1. Pegawai Penguatkuasa diwartakan di bawah seksyen 12(1)(b) KTN atau dilantik   
2. Mempunyai kad kuasa                                                                                                                                                                                                     3. Arahan menjalankan tugas 
4.Tindakan penguatkuasaan perlu mematuhi SOP yang disediakan</t>
    </r>
  </si>
  <si>
    <r>
      <rPr>
        <b/>
        <sz val="14"/>
        <color rgb="FF913C0D"/>
        <rFont val="Arial"/>
        <family val="2"/>
      </rPr>
      <t>Sampling fail :</t>
    </r>
    <r>
      <rPr>
        <b/>
        <sz val="14"/>
        <color rgb="FF0000FF"/>
        <rFont val="Arial"/>
        <family val="2"/>
      </rPr>
      <t xml:space="preserve">
</t>
    </r>
    <r>
      <rPr>
        <sz val="14"/>
        <color rgb="FF0000FF"/>
        <rFont val="Arial"/>
        <family val="2"/>
      </rPr>
      <t>1) 10% daripada fail kes setahun atau minimum 5 fail kes.
2) Tertakluk kepada dasar dan Kaedah - Kaedah Tanah Negeri</t>
    </r>
    <r>
      <rPr>
        <b/>
        <sz val="14"/>
        <color rgb="FF0000FF"/>
        <rFont val="Arial"/>
        <family val="2"/>
      </rPr>
      <t xml:space="preserve">
</t>
    </r>
    <r>
      <rPr>
        <b/>
        <sz val="14"/>
        <color rgb="FF993300"/>
        <rFont val="Arial"/>
        <family val="2"/>
      </rPr>
      <t>Dokumen yang perlu disediakan:</t>
    </r>
    <r>
      <rPr>
        <sz val="14"/>
        <color rgb="FF0000FF"/>
        <rFont val="Arial"/>
        <family val="2"/>
      </rPr>
      <t xml:space="preserve">
1. Fail kes
2. Rancangan Kerja Tahunan
</t>
    </r>
    <r>
      <rPr>
        <sz val="14"/>
        <color rgb="FF0000FF"/>
        <rFont val="Arial"/>
        <family val="2"/>
      </rPr>
      <t xml:space="preserve">3. Keputusan Pentadbir Tanah atau </t>
    </r>
    <r>
      <rPr>
        <sz val="14"/>
        <color rgb="FF0000FF"/>
        <rFont val="Arial"/>
        <family val="2"/>
      </rPr>
      <t>mesyuarat JKTD/JKTN/</t>
    </r>
    <r>
      <rPr>
        <sz val="14"/>
        <color rgb="FF0000FF"/>
        <rFont val="Arial"/>
        <family val="2"/>
      </rPr>
      <t xml:space="preserve">MMKN
4. Penemuan kes oleh anggota penguatkuasa                                                                                                                                                                  5. Aduan yang diterima 
</t>
    </r>
    <r>
      <rPr>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 Jadual </t>
    </r>
    <r>
      <rPr>
        <sz val="14"/>
        <color rgb="FF0000FF"/>
        <rFont val="Arial"/>
        <family val="2"/>
      </rPr>
      <t xml:space="preserve">tindakan  penguatkuasaan
</t>
    </r>
    <r>
      <rPr>
        <sz val="14"/>
        <color rgb="FF0000FF"/>
        <rFont val="Arial"/>
        <family val="2"/>
      </rPr>
      <t>2. Sasaran penguatkuasaan setahun                                                                                                                                                                      3. Keputusan Mesyuarat Penyelarasan tindakan penguatkuasaan (Polis, PBT, TNB, JKR, Agensi Air
    Negeri) sekiranya perlu
4. Laporan polis sebelum dan selepas penguatkuasaan
5. Laporan ke peringkat JKTD/PTG/MB/ MMKN 
6. Gambar sebelum dan selepas tindakan penguatkuasaan</t>
    </r>
  </si>
  <si>
    <r>
      <rPr>
        <b/>
        <sz val="14"/>
        <color rgb="FF993300"/>
        <rFont val="Arial"/>
        <family val="2"/>
      </rPr>
      <t xml:space="preserve">Definisi selesai  ialah sehingga ke mahkamah / tangkapan/ perobohan / pemusnahan dilakukan.
Sampling fail :
</t>
    </r>
    <r>
      <rPr>
        <sz val="14"/>
        <color rgb="FF0000FF"/>
        <rFont val="Arial"/>
        <family val="2"/>
      </rPr>
      <t>1) 10% daripada fail kes setahun atau minimum 5 fail kes.</t>
    </r>
    <r>
      <rPr>
        <b/>
        <sz val="14"/>
        <color rgb="FF993300"/>
        <rFont val="Arial"/>
        <family val="2"/>
      </rPr>
      <t xml:space="preserve">
Dokumen yang perlu disediakan :</t>
    </r>
    <r>
      <rPr>
        <b/>
        <sz val="14"/>
        <color rgb="FF0000FF"/>
        <rFont val="Arial"/>
        <family val="2"/>
      </rPr>
      <t xml:space="preserve">
</t>
    </r>
    <r>
      <rPr>
        <sz val="14"/>
        <color rgb="FF0000FF"/>
        <rFont val="Arial"/>
        <family val="2"/>
      </rPr>
      <t xml:space="preserve">1. Fail kes                                                                                                                                                                                                                                                                 </t>
    </r>
    <r>
      <rPr>
        <b/>
        <sz val="14"/>
        <color rgb="FF0000FF"/>
        <rFont val="Arial"/>
        <family val="2"/>
      </rPr>
      <t xml:space="preserve">
</t>
    </r>
    <r>
      <rPr>
        <sz val="14"/>
        <color rgb="FF0000FF"/>
        <rFont val="Arial"/>
        <family val="2"/>
      </rPr>
      <t>2. Kertas Siasatan</t>
    </r>
    <r>
      <rPr>
        <b/>
        <sz val="14"/>
        <color rgb="FF993300"/>
        <rFont val="Arial"/>
        <family val="2"/>
      </rPr>
      <t xml:space="preserve">
Perkara yang disemak:</t>
    </r>
    <r>
      <rPr>
        <b/>
        <sz val="14"/>
        <color rgb="FF0000FF"/>
        <rFont val="Arial"/>
        <family val="2"/>
      </rPr>
      <t xml:space="preserve">
</t>
    </r>
    <r>
      <rPr>
        <sz val="14"/>
        <color rgb="FF0000FF"/>
        <rFont val="Arial"/>
        <family val="2"/>
      </rPr>
      <t>1. Bilangan fail yang dibuka dan yang berjaya diselesaikan dalam tempoh 1 tahun</t>
    </r>
    <r>
      <rPr>
        <sz val="14"/>
        <color rgb="FF0000FF"/>
        <rFont val="Arial"/>
        <family val="2"/>
      </rPr>
      <t xml:space="preserve">
</t>
    </r>
  </si>
  <si>
    <r>
      <rPr>
        <b/>
        <sz val="14"/>
        <color rgb="FF993300"/>
        <rFont val="Arial"/>
        <family val="2"/>
      </rPr>
      <t>Dokumen yang perlu disediakan:</t>
    </r>
    <r>
      <rPr>
        <sz val="14"/>
        <color rgb="FF0000FF"/>
        <rFont val="Arial"/>
        <family val="2"/>
      </rPr>
      <t xml:space="preserve">
1. Laporan Tanah
</t>
    </r>
    <r>
      <rPr>
        <b/>
        <sz val="14"/>
        <color rgb="FF993300"/>
        <rFont val="Arial"/>
        <family val="2"/>
      </rPr>
      <t>Perkara yang disemak:</t>
    </r>
    <r>
      <rPr>
        <sz val="14"/>
        <color rgb="FF0000FF"/>
        <rFont val="Arial"/>
        <family val="2"/>
      </rPr>
      <t xml:space="preserve">
1. Butir-butir pencerobohan (Lokasi, keluasan, kategori pencerobohan dan maklumat penceroboh 
2. Pelan Lokasi dan Pelan Tapak
3. Gambar pencerobohan</t>
    </r>
  </si>
  <si>
    <r>
      <rPr>
        <b/>
        <sz val="14"/>
        <color rgb="FFFF0000"/>
        <rFont val="Arial"/>
        <family val="2"/>
      </rPr>
      <t xml:space="preserve"> </t>
    </r>
    <r>
      <rPr>
        <b/>
        <sz val="14"/>
        <color rgb="FF993300"/>
        <rFont val="Arial"/>
        <family val="2"/>
      </rPr>
      <t>Dokumen yang perlu disediakan:</t>
    </r>
    <r>
      <rPr>
        <sz val="14"/>
        <color rgb="FF0000FF"/>
        <rFont val="Arial"/>
        <family val="2"/>
      </rPr>
      <t xml:space="preserve">
1. Warta/Surat Lantikan
2. Kad Kuasa
3. Dokumen SOP
</t>
    </r>
    <r>
      <rPr>
        <b/>
        <sz val="14"/>
        <color rgb="FF993300"/>
        <rFont val="Arial"/>
        <family val="2"/>
      </rPr>
      <t>Perkara yang disemak :</t>
    </r>
    <r>
      <rPr>
        <sz val="14"/>
        <color rgb="FF0000FF"/>
        <rFont val="Arial"/>
        <family val="2"/>
      </rPr>
      <t xml:space="preserve">
1. Pegawai Penguatkuasa diwartakan di bawah seksyen 12(1)(b) KTN atau dilantik   
2. Mempunyai kad kuasa                                                                                                                                                                                                     3. Arahan menjalankan tugas 
4.Tindakan penguatkuasaan perlu mematuhi SOP yang disediakan</t>
    </r>
  </si>
  <si>
    <r>
      <rPr>
        <b/>
        <sz val="14"/>
        <color rgb="FF913C0D"/>
        <rFont val="Arial"/>
        <family val="2"/>
      </rPr>
      <t xml:space="preserve">Sampling fail :
</t>
    </r>
    <r>
      <rPr>
        <sz val="14"/>
        <color rgb="FF0000FF"/>
        <rFont val="Arial"/>
        <family val="2"/>
      </rPr>
      <t>1) 10% daripada fail kes setahun atau minimum 5 fail kes.
2) Tertakluk kepada dasar dan Kaedah - Kaedah Tanah Negeri</t>
    </r>
    <r>
      <rPr>
        <b/>
        <sz val="14"/>
        <color rgb="FF0000FF"/>
        <rFont val="Arial"/>
        <family val="2"/>
      </rPr>
      <t xml:space="preserve">
</t>
    </r>
    <r>
      <rPr>
        <b/>
        <sz val="14"/>
        <color rgb="FF993300"/>
        <rFont val="Arial"/>
        <family val="2"/>
      </rPr>
      <t>Dokumen yang perlu disediakan:</t>
    </r>
    <r>
      <rPr>
        <sz val="14"/>
        <color rgb="FF0000FF"/>
        <rFont val="Arial"/>
        <family val="2"/>
      </rPr>
      <t xml:space="preserve">
1. Penemuan kes oleh anggota penguatkuasa                                                                                                                                     / Aduan yang diterima 
2. Fail kes
3. Keputusan Pentadbir Tanah 
4. Tindakan selanjutnya
5 Rancangan kerja tahunan
</t>
    </r>
    <r>
      <rPr>
        <b/>
        <sz val="14"/>
        <color rgb="FF993300"/>
        <rFont val="Arial"/>
        <family val="2"/>
      </rPr>
      <t>Perkara yang disemak:</t>
    </r>
    <r>
      <rPr>
        <sz val="14"/>
        <color rgb="FF0000FF"/>
        <rFont val="Arial"/>
        <family val="2"/>
      </rPr>
      <t xml:space="preserve">
</t>
    </r>
    <r>
      <rPr>
        <sz val="14"/>
        <color rgb="FF0000FF"/>
        <rFont val="Arial"/>
        <family val="2"/>
      </rPr>
      <t xml:space="preserve">1. Jadual </t>
    </r>
    <r>
      <rPr>
        <sz val="14"/>
        <color rgb="FF0000FF"/>
        <rFont val="Arial"/>
        <family val="2"/>
      </rPr>
      <t xml:space="preserve">tindakan  penguatkuasaan
</t>
    </r>
    <r>
      <rPr>
        <sz val="14"/>
        <color rgb="FF0000FF"/>
        <rFont val="Arial"/>
        <family val="2"/>
      </rPr>
      <t xml:space="preserve">2. Sasaran penguatkuasaan setahun                                                                                                                                                                      
3. Laporan polis sebelum dan selepas penguatkuasaan
4. Gambar sebelum dan selepas tindakan penguatkuasaan
5. Laporan ke peringkat JKTD/PTG/MB/ MMKN </t>
    </r>
    <r>
      <rPr>
        <sz val="14"/>
        <color rgb="FF0000FF"/>
        <rFont val="Arial"/>
        <family val="2"/>
      </rPr>
      <t xml:space="preserve">
</t>
    </r>
  </si>
  <si>
    <r>
      <t>Adakah rondaan dijalankan mengikut jadual dan laporan disediakan bagi rondaaan yang telah dijalankan?</t>
    </r>
    <r>
      <rPr>
        <sz val="14"/>
        <color rgb="FFFF0000"/>
        <rFont val="Arial"/>
        <family val="2"/>
      </rPr>
      <t xml:space="preserve">
</t>
    </r>
  </si>
  <si>
    <r>
      <rPr>
        <b/>
        <sz val="14"/>
        <color rgb="FF993300"/>
        <rFont val="Arial"/>
        <family val="2"/>
      </rPr>
      <t>Dokumen yang perlu disediakan :</t>
    </r>
    <r>
      <rPr>
        <sz val="14"/>
        <color rgb="FF0000FF"/>
        <rFont val="Arial"/>
        <family val="2"/>
      </rPr>
      <t xml:space="preserve">
1. Jadual rondaan
2. Buku rekod rond</t>
    </r>
    <r>
      <rPr>
        <sz val="14"/>
        <color rgb="FF0000FF"/>
        <rFont val="Arial"/>
        <family val="2"/>
      </rPr>
      <t>aan/penguatkuasaan</t>
    </r>
    <r>
      <rPr>
        <sz val="14"/>
        <color rgb="FF0000FF"/>
        <rFont val="Arial"/>
        <family val="2"/>
      </rPr>
      <t xml:space="preserve">
</t>
    </r>
    <r>
      <rPr>
        <b/>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 Laporan rondaan     </t>
    </r>
    <r>
      <rPr>
        <sz val="14"/>
        <color rgb="FFFF0000"/>
        <rFont val="Arial"/>
        <family val="2"/>
      </rPr>
      <t xml:space="preserve">                                                                                    </t>
    </r>
    <r>
      <rPr>
        <sz val="14"/>
        <color rgb="FF0000FF"/>
        <rFont val="Arial"/>
        <family val="2"/>
      </rPr>
      <t xml:space="preserve">                                                                                                                                                                                                                    </t>
    </r>
  </si>
  <si>
    <r>
      <rPr>
        <b/>
        <sz val="14"/>
        <color rgb="FF913C0D"/>
        <rFont val="Arial"/>
        <family val="2"/>
      </rPr>
      <t>Kes dianggap selesai sehingga kertas siasatan diserahkan kepada TPR</t>
    </r>
    <r>
      <rPr>
        <b/>
        <sz val="14"/>
        <color rgb="FF993300"/>
        <rFont val="Arial"/>
        <family val="2"/>
      </rPr>
      <t xml:space="preserve">
Sampling :
</t>
    </r>
    <r>
      <rPr>
        <sz val="14"/>
        <color rgb="FF0000FF"/>
        <rFont val="Arial"/>
        <family val="2"/>
      </rPr>
      <t>1) 5 kes bagi setahun.</t>
    </r>
    <r>
      <rPr>
        <b/>
        <sz val="14"/>
        <color rgb="FF993300"/>
        <rFont val="Arial"/>
        <family val="2"/>
      </rPr>
      <t xml:space="preserve">
Dokumen yang perlu disediakan:</t>
    </r>
    <r>
      <rPr>
        <sz val="14"/>
        <color rgb="FF0000FF"/>
        <rFont val="Arial"/>
        <family val="2"/>
      </rPr>
      <t xml:space="preserve">
1. Fail kes
</t>
    </r>
    <r>
      <rPr>
        <b/>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 xml:space="preserve">1. Notis Kesalahan
2. Rekod kertas siasatan                                                                                                                                                                                                  </t>
    </r>
    <r>
      <rPr>
        <strike/>
        <sz val="14"/>
        <color rgb="FF0000FF"/>
        <rFont val="Arial"/>
        <family val="2"/>
      </rPr>
      <t xml:space="preserve">
</t>
    </r>
  </si>
  <si>
    <r>
      <rPr>
        <b/>
        <sz val="14"/>
        <color rgb="FF993300"/>
        <rFont val="Arial"/>
        <family val="2"/>
      </rPr>
      <t>Dokumen yang perlu disediakan:</t>
    </r>
    <r>
      <rPr>
        <sz val="14"/>
        <color rgb="FF0000FF"/>
        <rFont val="Arial"/>
        <family val="2"/>
      </rPr>
      <t xml:space="preserve">
</t>
    </r>
    <r>
      <rPr>
        <sz val="14"/>
        <color rgb="FF0000FF"/>
        <rFont val="Arial"/>
        <family val="2"/>
      </rPr>
      <t>1. Laporan</t>
    </r>
    <r>
      <rPr>
        <sz val="14"/>
        <color rgb="FF0000FF"/>
        <rFont val="Arial"/>
        <family val="2"/>
      </rPr>
      <t xml:space="preserve"> kes
2.Aduan
</t>
    </r>
    <r>
      <rPr>
        <b/>
        <sz val="14"/>
        <color rgb="FF993300"/>
        <rFont val="Arial"/>
        <family val="2"/>
      </rPr>
      <t>Perkara yang disemak:</t>
    </r>
    <r>
      <rPr>
        <sz val="14"/>
        <color rgb="FF0000FF"/>
        <rFont val="Arial"/>
        <family val="2"/>
      </rPr>
      <t xml:space="preserve">
</t>
    </r>
    <r>
      <rPr>
        <sz val="14"/>
        <color rgb="FF0000FF"/>
        <rFont val="Arial"/>
        <family val="2"/>
      </rPr>
      <t>1. Kertas laporan</t>
    </r>
    <r>
      <rPr>
        <sz val="14"/>
        <color rgb="FF0000FF"/>
        <rFont val="Arial"/>
        <family val="2"/>
      </rPr>
      <t xml:space="preserve">  kes</t>
    </r>
  </si>
  <si>
    <r>
      <rPr>
        <b/>
        <sz val="14"/>
        <color rgb="FF913C0D"/>
        <rFont val="Arial"/>
        <family val="2"/>
      </rPr>
      <t xml:space="preserve">Rujukan adalah Pekeliling KPTG 1/2003 Tatacara Penggunaan Tanah Pertanian Bagi  Tujuan Yang Tiada Berkaitan Dengan Pertanian (Disemak 2009)
Sampling :
</t>
    </r>
    <r>
      <rPr>
        <sz val="14"/>
        <color rgb="FF0000FF"/>
        <rFont val="Arial"/>
        <family val="2"/>
      </rPr>
      <t xml:space="preserve">1) 5 fail setahun
</t>
    </r>
    <r>
      <rPr>
        <b/>
        <sz val="14"/>
        <color rgb="FF993300"/>
        <rFont val="Arial"/>
        <family val="2"/>
      </rPr>
      <t xml:space="preserve">
Dokumen yang perlu disediakan:</t>
    </r>
    <r>
      <rPr>
        <sz val="14"/>
        <color rgb="FF0000FF"/>
        <rFont val="Arial"/>
        <family val="2"/>
      </rPr>
      <t xml:space="preserve">
</t>
    </r>
    <r>
      <rPr>
        <sz val="14"/>
        <color rgb="FF0000FF"/>
        <rFont val="Arial"/>
        <family val="2"/>
      </rPr>
      <t>1. SOP</t>
    </r>
    <r>
      <rPr>
        <sz val="14"/>
        <color rgb="FF0000FF"/>
        <rFont val="Arial"/>
        <family val="2"/>
      </rPr>
      <t xml:space="preserve">
2. </t>
    </r>
    <r>
      <rPr>
        <sz val="14"/>
        <color rgb="FF0000FF"/>
        <rFont val="Arial"/>
        <family val="2"/>
      </rPr>
      <t>Senarai/Buku Daftar Tanah yang melanggar syarat
3. Sasaran Kerja Tahunan
4. Keputusan mesyuarat MMKN/JKTN/PTG/JKTD/PTD
5. Fail kes</t>
    </r>
    <r>
      <rPr>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1. Perancangan tindakan  penguatkuasaan
2. Bilangan lot tanah dan jenis pelanggaran syarat.
3. Bilangan kes setahun</t>
    </r>
    <r>
      <rPr>
        <sz val="14"/>
        <color rgb="FF0000FF"/>
        <rFont val="Arial"/>
        <family val="2"/>
      </rPr>
      <t xml:space="preserve">
 </t>
    </r>
  </si>
  <si>
    <r>
      <rPr>
        <b/>
        <sz val="14"/>
        <color rgb="FF993300"/>
        <rFont val="Arial"/>
        <family val="2"/>
      </rPr>
      <t xml:space="preserve">Sampling :
</t>
    </r>
    <r>
      <rPr>
        <sz val="14"/>
        <color rgb="FF0000FF"/>
        <rFont val="Arial"/>
        <family val="2"/>
      </rPr>
      <t>1) 5 fail kes setahun</t>
    </r>
    <r>
      <rPr>
        <b/>
        <sz val="14"/>
        <color rgb="FF993300"/>
        <rFont val="Arial"/>
        <family val="2"/>
      </rPr>
      <t xml:space="preserve">
Dokumen yang perlu disediakan :</t>
    </r>
    <r>
      <rPr>
        <sz val="14"/>
        <color rgb="FF0000FF"/>
        <rFont val="Arial"/>
        <family val="2"/>
      </rPr>
      <t xml:space="preserve">
</t>
    </r>
    <r>
      <rPr>
        <sz val="14"/>
        <color rgb="FF0000FF"/>
        <rFont val="Arial"/>
        <family val="2"/>
      </rPr>
      <t>1. Borang 7A dan Borang 7B ( 127 KTN) dan atau</t>
    </r>
    <r>
      <rPr>
        <sz val="14"/>
        <color rgb="FF0000FF"/>
        <rFont val="Arial"/>
        <family val="2"/>
      </rPr>
      <t xml:space="preserve">
2. </t>
    </r>
    <r>
      <rPr>
        <sz val="14"/>
        <color rgb="FF0000FF"/>
        <rFont val="Arial"/>
        <family val="2"/>
      </rPr>
      <t>Pekeliling KPTG 1/2003/Kaedah Tanah Negeri
3. Laporan siasatan Penolong Pegawai Tanah</t>
    </r>
    <r>
      <rPr>
        <sz val="14"/>
        <color rgb="FF0000FF"/>
        <rFont val="Arial"/>
        <family val="2"/>
      </rPr>
      <t xml:space="preserve">
</t>
    </r>
    <r>
      <rPr>
        <b/>
        <sz val="14"/>
        <color rgb="FF993300"/>
        <rFont val="Arial"/>
        <family val="2"/>
      </rPr>
      <t>Perkara yang disemak:</t>
    </r>
    <r>
      <rPr>
        <sz val="14"/>
        <color rgb="FF0000FF"/>
        <rFont val="Arial"/>
        <family val="2"/>
      </rPr>
      <t xml:space="preserve">
1. Pernyataan pelanggaran syarat </t>
    </r>
    <r>
      <rPr>
        <sz val="14"/>
        <color rgb="FF0000FF"/>
        <rFont val="Arial"/>
        <family val="2"/>
      </rPr>
      <t xml:space="preserve">
2. Cadangan remedi</t>
    </r>
    <r>
      <rPr>
        <sz val="14"/>
        <color rgb="FF0000FF"/>
        <rFont val="Arial"/>
        <family val="2"/>
      </rPr>
      <t xml:space="preserve"> pelanggaran syarat
3. Kaedah penyampaian notis pelanggaran (penghantar notis / pos berdaftar / notis gantian)
4. Sekiranya menggunakan notis gantian, perlu mengemukakan gambar, surat akuan bersumpah,
    warta, siaran akhbar (jika sesuai)
5. Keputusan pentadbir tanah mengenai tindakan remedi yang perlu diambil
6. Endorsan dalam hakmilik </t>
    </r>
  </si>
  <si>
    <r>
      <rPr>
        <b/>
        <sz val="14"/>
        <color rgb="FF913C0D"/>
        <rFont val="Arial"/>
        <family val="2"/>
      </rPr>
      <t xml:space="preserve">Sampling :
</t>
    </r>
    <r>
      <rPr>
        <sz val="14"/>
        <color rgb="FF0000FF"/>
        <rFont val="Arial"/>
        <family val="2"/>
      </rPr>
      <t>1) 5 fail setahun</t>
    </r>
    <r>
      <rPr>
        <b/>
        <sz val="14"/>
        <color rgb="FF993300"/>
        <rFont val="Arial"/>
        <family val="2"/>
      </rPr>
      <t xml:space="preserve">
Dokumen perlu disediakan:</t>
    </r>
    <r>
      <rPr>
        <sz val="14"/>
        <color rgb="FF0000FF"/>
        <rFont val="Arial"/>
        <family val="2"/>
      </rPr>
      <t xml:space="preserve">
1. Rekod remedi pelanggaran syarat
</t>
    </r>
    <r>
      <rPr>
        <b/>
        <sz val="14"/>
        <color rgb="FF0000FF"/>
        <rFont val="Arial"/>
        <family val="2"/>
      </rPr>
      <t xml:space="preserve">
</t>
    </r>
    <r>
      <rPr>
        <b/>
        <sz val="14"/>
        <color rgb="FF993300"/>
        <rFont val="Arial"/>
        <family val="2"/>
      </rPr>
      <t xml:space="preserve">Perkara perlu disemak:
</t>
    </r>
    <r>
      <rPr>
        <sz val="14"/>
        <color rgb="FF0000FF"/>
        <rFont val="Arial"/>
        <family val="2"/>
      </rPr>
      <t>1.Butiran pemilik dan hakmilik</t>
    </r>
  </si>
  <si>
    <r>
      <rPr>
        <b/>
        <sz val="14"/>
        <color rgb="FF913C0D"/>
        <rFont val="Arial"/>
        <family val="2"/>
      </rPr>
      <t xml:space="preserve">Sampling :
</t>
    </r>
    <r>
      <rPr>
        <sz val="14"/>
        <color rgb="FF0000FF"/>
        <rFont val="Arial"/>
        <family val="2"/>
      </rPr>
      <t>1) 5 fail kes setahun</t>
    </r>
    <r>
      <rPr>
        <b/>
        <sz val="14"/>
        <color rgb="FF993300"/>
        <rFont val="Arial"/>
        <family val="2"/>
      </rPr>
      <t xml:space="preserve">
Dokumen yang perlu disediakan:</t>
    </r>
    <r>
      <rPr>
        <sz val="14"/>
        <color rgb="FF0000FF"/>
        <rFont val="Arial"/>
        <family val="2"/>
      </rPr>
      <t xml:space="preserve">
1. Perintah Pentadbir Tanah
2. Warta 8A
</t>
    </r>
    <r>
      <rPr>
        <b/>
        <sz val="14"/>
        <color rgb="FF993300"/>
        <rFont val="Arial"/>
        <family val="2"/>
      </rPr>
      <t>Perkara yang disemak:</t>
    </r>
    <r>
      <rPr>
        <sz val="14"/>
        <color rgb="FF0000FF"/>
        <rFont val="Arial"/>
        <family val="2"/>
      </rPr>
      <t xml:space="preserve">
1. Butiran hakmilik (No hakmilik, no lot, bandar / pekan / mukim)
2. Butiran pemilikan tanah (nama, alamat)
</t>
    </r>
  </si>
  <si>
    <r>
      <rPr>
        <b/>
        <sz val="14"/>
        <color rgb="FF993300"/>
        <rFont val="Arial"/>
        <family val="2"/>
      </rPr>
      <t>Dokumen yang perlu disediakan:</t>
    </r>
    <r>
      <rPr>
        <sz val="14"/>
        <color rgb="FF0000FF"/>
        <rFont val="Arial"/>
        <family val="2"/>
      </rPr>
      <t xml:space="preserve">
1. Rekod pelanggaran syarat 
2. Statistik/Laporan 
</t>
    </r>
    <r>
      <rPr>
        <b/>
        <sz val="14"/>
        <color rgb="FF993300"/>
        <rFont val="Arial"/>
        <family val="2"/>
      </rPr>
      <t>Perkara yang disemak:</t>
    </r>
    <r>
      <rPr>
        <sz val="14"/>
        <color rgb="FF0000FF"/>
        <rFont val="Arial"/>
        <family val="2"/>
      </rPr>
      <t xml:space="preserve">
1. Bilangan kes pelanggaran syarat yang diambil tindakan
</t>
    </r>
  </si>
  <si>
    <r>
      <rPr>
        <b/>
        <sz val="14"/>
        <color rgb="FF993300"/>
        <rFont val="Arial"/>
        <family val="2"/>
      </rPr>
      <t xml:space="preserve">Sampling :
</t>
    </r>
    <r>
      <rPr>
        <sz val="14"/>
        <color rgb="FF0000FF"/>
        <rFont val="Arial"/>
        <family val="2"/>
      </rPr>
      <t xml:space="preserve">1) 5 fail </t>
    </r>
    <r>
      <rPr>
        <b/>
        <sz val="14"/>
        <color rgb="FF993300"/>
        <rFont val="Arial"/>
        <family val="2"/>
      </rPr>
      <t xml:space="preserve">
Dokumen yang perlu disediakan:</t>
    </r>
    <r>
      <rPr>
        <sz val="14"/>
        <color rgb="FF0000FF"/>
        <rFont val="Arial"/>
        <family val="2"/>
      </rPr>
      <t xml:space="preserve">
</t>
    </r>
    <r>
      <rPr>
        <sz val="14"/>
        <color rgb="FF0000FF"/>
        <rFont val="Arial"/>
        <family val="2"/>
      </rPr>
      <t>1. SOP</t>
    </r>
    <r>
      <rPr>
        <sz val="14"/>
        <color rgb="FF0000FF"/>
        <rFont val="Arial"/>
        <family val="2"/>
      </rPr>
      <t xml:space="preserve">
2. Fail permohonan
3. </t>
    </r>
    <r>
      <rPr>
        <i/>
        <sz val="14"/>
        <color rgb="FF0000FF"/>
        <rFont val="Arial"/>
        <family val="2"/>
      </rPr>
      <t>Lithosheet</t>
    </r>
    <r>
      <rPr>
        <sz val="14"/>
        <color rgb="FF0000FF"/>
        <rFont val="Arial"/>
        <family val="2"/>
      </rPr>
      <t xml:space="preserve">/Pelan Digital JUPEM
4. Buku </t>
    </r>
    <r>
      <rPr>
        <i/>
        <sz val="14"/>
        <color rgb="FF0000FF"/>
        <rFont val="Arial"/>
        <family val="2"/>
      </rPr>
      <t>Index Lot</t>
    </r>
    <r>
      <rPr>
        <sz val="14"/>
        <color rgb="FF0000FF"/>
        <rFont val="Arial"/>
        <family val="2"/>
      </rPr>
      <t xml:space="preserve">
5. Penetapan sasaran penyelesaian fail
</t>
    </r>
    <r>
      <rPr>
        <b/>
        <sz val="14"/>
        <color rgb="FF993300"/>
        <rFont val="Arial"/>
        <family val="2"/>
      </rPr>
      <t>Perkara yang disemak:</t>
    </r>
    <r>
      <rPr>
        <sz val="14"/>
        <color rgb="FF0000FF"/>
        <rFont val="Arial"/>
        <family val="2"/>
      </rPr>
      <t xml:space="preserve">
</t>
    </r>
    <r>
      <rPr>
        <sz val="14"/>
        <color rgb="FF0000FF"/>
        <rFont val="Arial"/>
        <family val="2"/>
      </rPr>
      <t>1. Catitan Kertas Minit Fail</t>
    </r>
    <r>
      <rPr>
        <sz val="14"/>
        <color rgb="FF0000FF"/>
        <rFont val="Arial"/>
        <family val="2"/>
      </rPr>
      <t xml:space="preserve">
2. </t>
    </r>
    <r>
      <rPr>
        <sz val="14"/>
        <color rgb="FF0000FF"/>
        <rFont val="Arial"/>
        <family val="2"/>
      </rPr>
      <t xml:space="preserve">Format Borang Laporan Tanah/Contoh Laporan 
3. </t>
    </r>
    <r>
      <rPr>
        <i/>
        <sz val="14"/>
        <color rgb="FF0000FF"/>
        <rFont val="Arial"/>
        <family val="2"/>
      </rPr>
      <t>Lithosheet</t>
    </r>
    <r>
      <rPr>
        <sz val="14"/>
        <color rgb="FF0000FF"/>
        <rFont val="Arial"/>
        <family val="2"/>
      </rPr>
      <t xml:space="preserve"> ditanda </t>
    </r>
    <r>
      <rPr>
        <sz val="14"/>
        <color rgb="FF0000FF"/>
        <rFont val="Arial"/>
        <family val="2"/>
      </rPr>
      <t xml:space="preserve">
4. Semakan butiran </t>
    </r>
    <r>
      <rPr>
        <i/>
        <sz val="14"/>
        <color rgb="FF0000FF"/>
        <rFont val="Arial"/>
        <family val="2"/>
      </rPr>
      <t>index lot</t>
    </r>
    <r>
      <rPr>
        <sz val="14"/>
        <color rgb="FF0000FF"/>
        <rFont val="Arial"/>
        <family val="2"/>
      </rPr>
      <t xml:space="preserve">
5. Pelan Lokasi / pelan Tapak
6. Semak pelan permohonan 
7. Gambar</t>
    </r>
  </si>
  <si>
    <r>
      <rPr>
        <b/>
        <sz val="14"/>
        <color rgb="FF993300"/>
        <rFont val="Arial"/>
        <family val="2"/>
      </rPr>
      <t xml:space="preserve">Sampling :
</t>
    </r>
    <r>
      <rPr>
        <sz val="14"/>
        <color rgb="FF0000FF"/>
        <rFont val="Arial"/>
        <family val="2"/>
      </rPr>
      <t xml:space="preserve">1) 5 fail </t>
    </r>
    <r>
      <rPr>
        <b/>
        <sz val="14"/>
        <color rgb="FF993300"/>
        <rFont val="Arial"/>
        <family val="2"/>
      </rPr>
      <t xml:space="preserve">
Dokumen yang perlu disediakan:</t>
    </r>
    <r>
      <rPr>
        <sz val="14"/>
        <color rgb="FF0000FF"/>
        <rFont val="Arial"/>
        <family val="2"/>
      </rPr>
      <t xml:space="preserve">
1. Buku Kerja luar
2. Peralatan (GPS/Kompas / </t>
    </r>
    <r>
      <rPr>
        <i/>
        <sz val="14"/>
        <color rgb="FF0000FF"/>
        <rFont val="Arial"/>
        <family val="2"/>
      </rPr>
      <t>Total Station</t>
    </r>
    <r>
      <rPr>
        <sz val="14"/>
        <color rgb="FF0000FF"/>
        <rFont val="Arial"/>
        <family val="2"/>
      </rPr>
      <t xml:space="preserve">)
3. Pelan Akui
</t>
    </r>
    <r>
      <rPr>
        <b/>
        <sz val="14"/>
        <color rgb="FF993300"/>
        <rFont val="Arial"/>
        <family val="2"/>
      </rPr>
      <t>Perkara yang disemak:</t>
    </r>
    <r>
      <rPr>
        <sz val="14"/>
        <color rgb="FF0000FF"/>
        <rFont val="Arial"/>
        <family val="2"/>
      </rPr>
      <t xml:space="preserve">
1. Jadual kerja, 
2. rekod tarikh lawatan
3. Bacaan koordinat</t>
    </r>
  </si>
  <si>
    <r>
      <rPr>
        <b/>
        <sz val="14"/>
        <color rgb="FF913C0D"/>
        <rFont val="Arial"/>
        <family val="2"/>
      </rPr>
      <t xml:space="preserve">Sampling :
</t>
    </r>
    <r>
      <rPr>
        <sz val="14"/>
        <color rgb="FF0000FF"/>
        <rFont val="Arial"/>
        <family val="2"/>
      </rPr>
      <t>1) 5 fail permohonan</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yang disemak:</t>
    </r>
    <r>
      <rPr>
        <sz val="14"/>
        <color rgb="FF0000FF"/>
        <rFont val="Arial"/>
        <family val="2"/>
      </rPr>
      <t xml:space="preserve">
1. Tarikh permohonan diterima
</t>
    </r>
    <r>
      <rPr>
        <sz val="14"/>
        <color rgb="FF0000FF"/>
        <rFont val="Arial"/>
        <family val="2"/>
      </rPr>
      <t>2. Tarikh Laporan Tanah dikemukakan kepada OSC
3. Tempoh masa Penolong Pegawai Tanah menyediakan laporan tanah</t>
    </r>
    <r>
      <rPr>
        <sz val="14"/>
        <color rgb="FF0000FF"/>
        <rFont val="Arial"/>
        <family val="2"/>
      </rPr>
      <t xml:space="preserve">
</t>
    </r>
  </si>
  <si>
    <r>
      <t xml:space="preserve"> x </t>
    </r>
    <r>
      <rPr>
        <sz val="14"/>
        <color rgb="FF0000FF"/>
        <rFont val="Calibri"/>
        <family val="2"/>
      </rPr>
      <t>≥</t>
    </r>
    <r>
      <rPr>
        <sz val="14"/>
        <color rgb="FF0000FF"/>
        <rFont val="Arial"/>
        <family val="2"/>
      </rPr>
      <t xml:space="preserve">90% </t>
    </r>
  </si>
  <si>
    <r>
      <rPr>
        <b/>
        <sz val="14"/>
        <color rgb="FF913C0D"/>
        <rFont val="Arial"/>
        <family val="2"/>
      </rPr>
      <t xml:space="preserve">Sampling :
</t>
    </r>
    <r>
      <rPr>
        <sz val="14"/>
        <color rgb="FF0000FF"/>
        <rFont val="Arial"/>
        <family val="2"/>
      </rPr>
      <t xml:space="preserve">1) 5 fail permohonan
</t>
    </r>
    <r>
      <rPr>
        <b/>
        <sz val="14"/>
        <color rgb="FF993300"/>
        <rFont val="Arial"/>
        <family val="2"/>
      </rPr>
      <t xml:space="preserve">
Dokumen yang perlu disediakan:</t>
    </r>
    <r>
      <rPr>
        <sz val="14"/>
        <color rgb="FF0000FF"/>
        <rFont val="Arial"/>
        <family val="2"/>
      </rPr>
      <t xml:space="preserve">
1. Fail permohonan
</t>
    </r>
    <r>
      <rPr>
        <b/>
        <sz val="14"/>
        <color rgb="FF993300"/>
        <rFont val="Arial"/>
        <family val="2"/>
      </rPr>
      <t>Perkara yang disemak:</t>
    </r>
    <r>
      <rPr>
        <sz val="14"/>
        <color rgb="FF0000FF"/>
        <rFont val="Arial"/>
        <family val="2"/>
      </rPr>
      <t xml:space="preserve">
</t>
    </r>
    <r>
      <rPr>
        <sz val="14"/>
        <color rgb="FF0000FF"/>
        <rFont val="Arial"/>
        <family val="2"/>
      </rPr>
      <t>1. Tarikh permohonan diterima
2. Tarikh Laporan Tanah dikemukakan kepada Pentadbir Tanah
3. Tempoh masa Penolong Pegawai Tanah menyediakan laporan tanah</t>
    </r>
    <r>
      <rPr>
        <sz val="14"/>
        <color rgb="FF0000FF"/>
        <rFont val="Arial"/>
        <family val="2"/>
      </rPr>
      <t xml:space="preserve">
</t>
    </r>
  </si>
  <si>
    <t>B 5.5 Penyediaan Rekod Berdasarkan Pekeliling KPTG Bil. 12/1977</t>
  </si>
  <si>
    <r>
      <rPr>
        <b/>
        <sz val="14"/>
        <color rgb="FF990000"/>
        <rFont val="Arial"/>
        <family val="2"/>
      </rPr>
      <t>Rujuk kepada Pekeliling KPTG Bil. 12/1977</t>
    </r>
    <r>
      <rPr>
        <sz val="14"/>
        <rFont val="Arial"/>
        <family val="2"/>
      </rPr>
      <t xml:space="preserve">
</t>
    </r>
    <r>
      <rPr>
        <sz val="14"/>
        <color rgb="FF0000FF"/>
        <rFont val="Arial"/>
        <family val="2"/>
      </rPr>
      <t>Setiap pejabat  tanah perlu mengadakan dan menyelenggarakan rekod seperti berikut:–
(i) Pemberitahuan perizaban tanah di bawah seksyen 62 Kanun Tanah Negara 1965;
(ii) Pemberitahuan Pengisytiharan kawasan sebagai tanah bandar atau tanah pekan di bawah 
     seksyen 11 atau seksyen 442 Kanun Tanah Negara 1965;
(iii) Pemberitahuan Pengisytiharan kawasan yang ditetapkan (designated area), kawasan 
      penempatan berkelompok (group settlement area), kawasan penempatan desa (rural 
      settlement area) dan kawasan penempatan bandar (urban settlement area) di bawah
      seksyen-seksyen 3, 4, 5 dan 6 Akta Tanah (Kawasan Penempatan Berkelompok) 1960; (jika
      berkenaan)
(iv) Pemberitahuan Pengisytiharan kawasan sebagai rizab hutan di bawah Akta Perhutanan 
      Negara 1987;(jika berkenaan)
(v) Pemberitahuan Pengisytiharan kawasan sebagai kawasan Pihak Berkuasa Tempatan di bawah 
      beberapa undang-undang berhubung dengan Pihak Berkuasa Tempatan (Akta Kerajaan
      Tempatan 1976);(jika berkenaan)</t>
    </r>
  </si>
  <si>
    <t>B 5.6 Penyediaan Permintaan Ukur (PU)</t>
  </si>
  <si>
    <r>
      <rPr>
        <b/>
        <sz val="14"/>
        <color rgb="FF913C0D"/>
        <rFont val="Arial"/>
        <family val="2"/>
      </rPr>
      <t xml:space="preserve">Sampling :
</t>
    </r>
    <r>
      <rPr>
        <sz val="14"/>
        <color rgb="FF0000FF"/>
        <rFont val="Arial"/>
        <family val="2"/>
      </rPr>
      <t xml:space="preserve">1) 5 fail </t>
    </r>
    <r>
      <rPr>
        <b/>
        <sz val="14"/>
        <color rgb="FF993300"/>
        <rFont val="Arial"/>
        <family val="2"/>
      </rPr>
      <t xml:space="preserve">
Dokumen yang perlu disediakan:</t>
    </r>
    <r>
      <rPr>
        <sz val="14"/>
        <color rgb="FF0000FF"/>
        <rFont val="Arial"/>
        <family val="2"/>
      </rPr>
      <t xml:space="preserve">
</t>
    </r>
    <r>
      <rPr>
        <sz val="14"/>
        <color rgb="FF0000FF"/>
        <rFont val="Arial"/>
        <family val="2"/>
      </rPr>
      <t>1. SOP</t>
    </r>
    <r>
      <rPr>
        <sz val="14"/>
        <color rgb="FF0000FF"/>
        <rFont val="Arial"/>
        <family val="2"/>
      </rPr>
      <t xml:space="preserve">
2. Fail permohonan
3. Buku PU
4. Pelan
5. </t>
    </r>
    <r>
      <rPr>
        <sz val="14"/>
        <color rgb="FF0000FF"/>
        <rFont val="Arial"/>
        <family val="2"/>
      </rPr>
      <t>Nombor resit bayaran upah ukur</t>
    </r>
    <r>
      <rPr>
        <sz val="14"/>
        <color rgb="FF0000FF"/>
        <rFont val="Arial"/>
        <family val="2"/>
      </rPr>
      <t xml:space="preserve">
</t>
    </r>
    <r>
      <rPr>
        <b/>
        <sz val="14"/>
        <color rgb="FF0000FF"/>
        <rFont val="Arial"/>
        <family val="2"/>
      </rPr>
      <t xml:space="preserve">
</t>
    </r>
    <r>
      <rPr>
        <b/>
        <sz val="14"/>
        <color rgb="FF993300"/>
        <rFont val="Arial"/>
        <family val="2"/>
      </rPr>
      <t>Perkara yang disemak:</t>
    </r>
    <r>
      <rPr>
        <sz val="14"/>
        <color rgb="FF0000FF"/>
        <rFont val="Arial"/>
        <family val="2"/>
      </rPr>
      <t xml:space="preserve">
1. Borang PU (Borang Tanah 126 Pindaan 1/1996) dan bagi nombor PU yang lengkap
2. Surat kelulusan 
3. Pelan kelulusan 
4. Borang permohonan PU yang lengkap beserta nombor PU
5. Tandatangan PPTD atas Borang PU dan Pelan PU
7. Bayaran upah ukur telah dijelaskan dan catatkan nombor resit dan tarikh bayaran dalam borang PU
8. Hantar Surat dan PU serta Pelan ke JUPEM
</t>
    </r>
  </si>
  <si>
    <r>
      <rPr>
        <b/>
        <sz val="14"/>
        <color rgb="FF913C0D"/>
        <rFont val="Arial"/>
        <family val="2"/>
      </rPr>
      <t xml:space="preserve">Sampling :
</t>
    </r>
    <r>
      <rPr>
        <sz val="14"/>
        <color rgb="FF0000FF"/>
        <rFont val="Arial"/>
        <family val="2"/>
      </rPr>
      <t xml:space="preserve">1) 5 fail 
</t>
    </r>
    <r>
      <rPr>
        <b/>
        <sz val="14"/>
        <color rgb="FF993300"/>
        <rFont val="Arial"/>
        <family val="2"/>
      </rPr>
      <t xml:space="preserve">
Dokumen yang perlu disediakan:</t>
    </r>
    <r>
      <rPr>
        <sz val="14"/>
        <color rgb="FF0000FF"/>
        <rFont val="Arial"/>
        <family val="2"/>
      </rPr>
      <t xml:space="preserve">
1. Fail permohonan
</t>
    </r>
    <r>
      <rPr>
        <b/>
        <sz val="14"/>
        <color rgb="FF0000FF"/>
        <rFont val="Arial"/>
        <family val="2"/>
      </rPr>
      <t xml:space="preserve">
</t>
    </r>
    <r>
      <rPr>
        <b/>
        <sz val="14"/>
        <color rgb="FF993300"/>
        <rFont val="Arial"/>
        <family val="2"/>
      </rPr>
      <t>Perkara yang disemak:</t>
    </r>
    <r>
      <rPr>
        <sz val="14"/>
        <color rgb="FF0000FF"/>
        <rFont val="Arial"/>
        <family val="2"/>
      </rPr>
      <t xml:space="preserve">
</t>
    </r>
    <r>
      <rPr>
        <sz val="14"/>
        <color rgb="FF0000FF"/>
        <rFont val="Arial"/>
        <family val="2"/>
      </rPr>
      <t>1. Tarikh permohonan
2. Tarikh hantar PU
3. Buku Rekod PT</t>
    </r>
    <r>
      <rPr>
        <sz val="14"/>
        <color rgb="FF0000FF"/>
        <rFont val="Arial"/>
        <family val="2"/>
      </rPr>
      <t xml:space="preserve">
</t>
    </r>
  </si>
  <si>
    <r>
      <t xml:space="preserve">Adakah Permintaan Ukur (PU) yang  disediakan oleh PPT </t>
    </r>
    <r>
      <rPr>
        <sz val="14"/>
        <color rgb="FF0000FF"/>
        <rFont val="Arial"/>
        <family val="2"/>
      </rPr>
      <t xml:space="preserve">diselesaikan dalam tempoh 5 hari bagi tanah-tanah yang telah disukat halus dan demarcation yang dibuat semasa laporan tanah </t>
    </r>
    <r>
      <rPr>
        <b/>
        <sz val="14"/>
        <color rgb="FF0000FF"/>
        <rFont val="Arial"/>
        <family val="2"/>
      </rPr>
      <t xml:space="preserve">(tanpa memerlukan kerja-kerja </t>
    </r>
    <r>
      <rPr>
        <b/>
        <i/>
        <sz val="14"/>
        <color rgb="FF0000FF"/>
        <rFont val="Arial"/>
        <family val="2"/>
      </rPr>
      <t>demarcation</t>
    </r>
    <r>
      <rPr>
        <b/>
        <sz val="14"/>
        <color rgb="FF0000FF"/>
        <rFont val="Arial"/>
        <family val="2"/>
      </rPr>
      <t xml:space="preserve"> atas tanah) </t>
    </r>
  </si>
  <si>
    <r>
      <rPr>
        <b/>
        <sz val="14"/>
        <color rgb="FF913C0D"/>
        <rFont val="Arial"/>
        <family val="2"/>
      </rPr>
      <t xml:space="preserve">Sampling :
</t>
    </r>
    <r>
      <rPr>
        <sz val="14"/>
        <color rgb="FF0000FF"/>
        <rFont val="Arial"/>
        <family val="2"/>
      </rPr>
      <t xml:space="preserve">1) 5 fail </t>
    </r>
    <r>
      <rPr>
        <b/>
        <sz val="14"/>
        <color rgb="FF993300"/>
        <rFont val="Arial"/>
        <family val="2"/>
      </rPr>
      <t xml:space="preserve">
Dokumen yang perlu disediakan:</t>
    </r>
    <r>
      <rPr>
        <sz val="14"/>
        <color rgb="FF0000FF"/>
        <rFont val="Arial"/>
        <family val="2"/>
      </rPr>
      <t xml:space="preserve">
1. Fail permohonan
</t>
    </r>
    <r>
      <rPr>
        <b/>
        <sz val="14"/>
        <color rgb="FF0000FF"/>
        <rFont val="Arial"/>
        <family val="2"/>
      </rPr>
      <t xml:space="preserve">
</t>
    </r>
    <r>
      <rPr>
        <b/>
        <sz val="14"/>
        <color rgb="FF993300"/>
        <rFont val="Arial"/>
        <family val="2"/>
      </rPr>
      <t>Perkara yang disemak:</t>
    </r>
    <r>
      <rPr>
        <sz val="14"/>
        <color rgb="FF0000FF"/>
        <rFont val="Arial"/>
        <family val="2"/>
      </rPr>
      <t xml:space="preserve">
1. Tarikh permohonan
</t>
    </r>
    <r>
      <rPr>
        <sz val="14"/>
        <color rgb="FF0000FF"/>
        <rFont val="Arial"/>
        <family val="2"/>
      </rPr>
      <t>2. Tarikh hantar PU</t>
    </r>
    <r>
      <rPr>
        <sz val="14"/>
        <color rgb="FF0000FF"/>
        <rFont val="Arial"/>
        <family val="2"/>
      </rPr>
      <t xml:space="preserve">
</t>
    </r>
  </si>
  <si>
    <r>
      <t>Adakah Permintaan Ukur (PU) yang  disediakan oleh PPT</t>
    </r>
    <r>
      <rPr>
        <b/>
        <sz val="14"/>
        <color rgb="FF0000FF"/>
        <rFont val="Arial"/>
        <family val="2"/>
      </rPr>
      <t xml:space="preserve"> </t>
    </r>
    <r>
      <rPr>
        <sz val="14"/>
        <color rgb="FF0000FF"/>
        <rFont val="Arial"/>
        <family val="2"/>
      </rPr>
      <t>diselesaikan dalam tempoh 30 hari bagi tanah-tanah yang dibuat demarcation selepas bayaran premium dijelaskan (</t>
    </r>
    <r>
      <rPr>
        <b/>
        <sz val="14"/>
        <color rgb="FF0000FF"/>
        <rFont val="Arial"/>
        <family val="2"/>
      </rPr>
      <t xml:space="preserve">memerlukan kerja-kerja </t>
    </r>
    <r>
      <rPr>
        <b/>
        <i/>
        <sz val="14"/>
        <color rgb="FF0000FF"/>
        <rFont val="Arial"/>
        <family val="2"/>
      </rPr>
      <t>demarcation</t>
    </r>
    <r>
      <rPr>
        <b/>
        <sz val="14"/>
        <color rgb="FF0000FF"/>
        <rFont val="Arial"/>
        <family val="2"/>
      </rPr>
      <t xml:space="preserve"> atas tanah</t>
    </r>
    <r>
      <rPr>
        <sz val="14"/>
        <color rgb="FF0000FF"/>
        <rFont val="Arial"/>
        <family val="2"/>
      </rPr>
      <t xml:space="preserve">)
</t>
    </r>
  </si>
  <si>
    <r>
      <rPr>
        <b/>
        <sz val="14"/>
        <color rgb="FF913C0D"/>
        <rFont val="Arial"/>
        <family val="2"/>
      </rPr>
      <t xml:space="preserve">Sampling :
</t>
    </r>
    <r>
      <rPr>
        <sz val="14"/>
        <color rgb="FF0000FF"/>
        <rFont val="Arial"/>
        <family val="2"/>
      </rPr>
      <t xml:space="preserve">1) 5 fail </t>
    </r>
    <r>
      <rPr>
        <b/>
        <sz val="14"/>
        <color rgb="FFFF0000"/>
        <rFont val="Arial"/>
        <family val="2"/>
      </rPr>
      <t xml:space="preserve">
</t>
    </r>
    <r>
      <rPr>
        <b/>
        <sz val="14"/>
        <color rgb="FF993300"/>
        <rFont val="Arial"/>
        <family val="2"/>
      </rPr>
      <t xml:space="preserve">
Dokumen yang perlu disediakan:</t>
    </r>
    <r>
      <rPr>
        <sz val="14"/>
        <color rgb="FF0000FF"/>
        <rFont val="Arial"/>
        <family val="2"/>
      </rPr>
      <t xml:space="preserve">
1. Fail permohonan
</t>
    </r>
    <r>
      <rPr>
        <b/>
        <sz val="14"/>
        <color rgb="FF0000FF"/>
        <rFont val="Arial"/>
        <family val="2"/>
      </rPr>
      <t xml:space="preserve">
</t>
    </r>
    <r>
      <rPr>
        <b/>
        <sz val="14"/>
        <color rgb="FF993300"/>
        <rFont val="Arial"/>
        <family val="2"/>
      </rPr>
      <t>Perkara yang disemak:</t>
    </r>
    <r>
      <rPr>
        <sz val="14"/>
        <color rgb="FF0000FF"/>
        <rFont val="Arial"/>
        <family val="2"/>
      </rPr>
      <t xml:space="preserve">
1. Tarikh permohonan
2. Tarikh hanta</t>
    </r>
    <r>
      <rPr>
        <sz val="14"/>
        <color rgb="FF0000FF"/>
        <rFont val="Arial"/>
        <family val="2"/>
      </rPr>
      <t>r PU</t>
    </r>
    <r>
      <rPr>
        <sz val="14"/>
        <color rgb="FF0000FF"/>
        <rFont val="Arial"/>
        <family val="2"/>
      </rPr>
      <t xml:space="preserve">
</t>
    </r>
  </si>
  <si>
    <r>
      <rPr>
        <b/>
        <sz val="14"/>
        <color rgb="FF993300"/>
        <rFont val="Arial"/>
        <family val="2"/>
      </rPr>
      <t>Pihak pengurusan atasan organisasi perlu menetapkan misi perkhidmatan pelanggan dalam bentuk satu pernyataan khusus dan menghebahkannya untuk pengetahuan umum supaya ia menjadi satu komitmen yang akan dihayati oleh semua pegawai dan kakitangan ke arah kecemerlangan perkhidmatan pelanggan organisasi
Dokumen yang perlu disediakan:</t>
    </r>
    <r>
      <rPr>
        <sz val="14"/>
        <color rgb="FF0000FF"/>
        <rFont val="Arial"/>
        <family val="2"/>
      </rPr>
      <t xml:space="preserve">
1. Minit mesyuarat/dokumen lain yang mengandungi keputusan mengenai misi perkhidmatan pelanggan yang ditetapkan.
</t>
    </r>
    <r>
      <rPr>
        <b/>
        <sz val="14"/>
        <color rgb="FF993300"/>
        <rFont val="Arial"/>
        <family val="2"/>
      </rPr>
      <t>Perkara yang disemak:</t>
    </r>
    <r>
      <rPr>
        <b/>
        <sz val="14"/>
        <color rgb="FF0000FF"/>
        <rFont val="Arial"/>
        <family val="2"/>
      </rPr>
      <t xml:space="preserve">
</t>
    </r>
    <r>
      <rPr>
        <sz val="14"/>
        <color rgb="FF0000FF"/>
        <rFont val="Arial"/>
        <family val="2"/>
      </rPr>
      <t>1. Penggunaan misi perkhidmatan pelanggan dalam dokumen rasmi seperti surat rasmi, slaid pembentangan, emel dan penerbitan rasmi.</t>
    </r>
    <r>
      <rPr>
        <b/>
        <sz val="14"/>
        <color rgb="FF0000FF"/>
        <rFont val="Arial"/>
        <family val="2"/>
      </rPr>
      <t xml:space="preserve">
</t>
    </r>
  </si>
  <si>
    <r>
      <rPr>
        <b/>
        <sz val="14"/>
        <color rgb="FF993300"/>
        <rFont val="Arial"/>
        <family val="2"/>
      </rPr>
      <t>Agensi perlu menyediakan maklumat profil pelanggan supaya keperluan dan ekspektasi pelanggan dapat ditentukan dengan  tepat. Agensi perlu mengenal pasti kategori pelanggan masing-masing, jenis-jenis perkhidmatan yang diperlukan dan ekspektasi pelanggan terhadap perkhidmatan yang diberikan. Maklumat-maklumat ini boleh didapati melalui rekod-rekod urusan terdahulu.
Dokumen yang perlu disediakan:</t>
    </r>
    <r>
      <rPr>
        <sz val="14"/>
        <color rgb="FF0000FF"/>
        <rFont val="Arial"/>
        <family val="2"/>
      </rPr>
      <t xml:space="preserve">
1. Kategori pelanggan sepertimana yang dikenalpasti .
2. Dokumen yang mengandungi maklumat mengenai pelanggan dan keperluan yang dikenal pasti; dan
3. Perkhidmatan yang diperlukan mengikut kategori pelanggan.
</t>
    </r>
    <r>
      <rPr>
        <b/>
        <sz val="14"/>
        <color rgb="FF0000FF"/>
        <rFont val="Arial"/>
        <family val="2"/>
      </rPr>
      <t xml:space="preserve">
</t>
    </r>
    <r>
      <rPr>
        <b/>
        <sz val="14"/>
        <color rgb="FF993300"/>
        <rFont val="Arial"/>
        <family val="2"/>
      </rPr>
      <t>Perkara yang disemak:</t>
    </r>
    <r>
      <rPr>
        <b/>
        <sz val="14"/>
        <color rgb="FF0000FF"/>
        <rFont val="Arial"/>
        <family val="2"/>
      </rPr>
      <t xml:space="preserve">
</t>
    </r>
    <r>
      <rPr>
        <sz val="14"/>
        <color rgb="FF0000FF"/>
        <rFont val="Arial"/>
        <family val="2"/>
      </rPr>
      <t>1. Maklumat mengenai kategori pelanggan dan perkhidmatan yang dikenal pasti.</t>
    </r>
  </si>
  <si>
    <r>
      <rPr>
        <b/>
        <sz val="14"/>
        <color rgb="FF913C0D"/>
        <rFont val="Arial"/>
        <family val="2"/>
      </rPr>
      <t xml:space="preserve">Perancangan perlu dibuat untuk mereka bentuk perkhidmatan mesra pelanggan yang bersesuaian dengan keperluan dan ekspektasi pelanggan yang terdiri daripada pelbagai kategori. Antara bentuk perkhidmatan yang boleh ditawarkan mengikut kesesuaian pelanggan termasuk:
</t>
    </r>
    <r>
      <rPr>
        <sz val="14"/>
        <color rgb="FF913C0D"/>
        <rFont val="Arial"/>
        <family val="2"/>
      </rPr>
      <t>i. perkhidmatan yang lebih khusus untuk transaksi yang memerlukan pelanggan hadir sendiri 
   semasa berurusan;
ii. perkhidmatan berkelompok untuk jenis perkhidmatan yang boleh dilakukan oleh wakil atau syarikat
    yang dilantik oleh pelanggan;
iii. perkhidmatan secara dalam talian, SMS, telefon, kios dan lain-lain bagi jenis perkhidmatan yang
    tidak memerlukan pelanggan hadir untuk sesuatu urusan; 
iv. perkhidmatan melalui kaedah pusat setempat (jika bersesuaian) supaya pelanggan tidak perlu
    hadir ke beberapa bahagian atau agensi semasa berurusan; dan 
v. perkhidmatan di luar waktu operasi biasa mengikut keperluan.</t>
    </r>
    <r>
      <rPr>
        <b/>
        <sz val="14"/>
        <color rgb="FF913C0D"/>
        <rFont val="Arial"/>
        <family val="2"/>
      </rPr>
      <t xml:space="preserve">
</t>
    </r>
    <r>
      <rPr>
        <b/>
        <sz val="14"/>
        <color rgb="FFFF0000"/>
        <rFont val="Arial"/>
        <family val="2"/>
      </rPr>
      <t xml:space="preserve">
</t>
    </r>
    <r>
      <rPr>
        <b/>
        <sz val="14"/>
        <color rgb="FF993300"/>
        <rFont val="Arial"/>
        <family val="2"/>
      </rPr>
      <t>Dokumen yang perlu disediakan:</t>
    </r>
    <r>
      <rPr>
        <sz val="14"/>
        <color rgb="FF0000FF"/>
        <rFont val="Arial"/>
        <family val="2"/>
      </rPr>
      <t xml:space="preserve">
1. Senarai perkhidmatan yang disediakan mengikut kategori pelanggan; dan
2. Strategi pelaksanaan perkhidmatan yang ditetapkan mengikut keperluan pelanggan.
</t>
    </r>
    <r>
      <rPr>
        <b/>
        <sz val="14"/>
        <color rgb="FF993300"/>
        <rFont val="Arial"/>
        <family val="2"/>
      </rPr>
      <t>Perkara yang disemak:</t>
    </r>
    <r>
      <rPr>
        <sz val="14"/>
        <color rgb="FF0000FF"/>
        <rFont val="Arial"/>
        <family val="2"/>
      </rPr>
      <t xml:space="preserve">
1. Maklumat mengenai pelaksanaan perkhidmatan yang telah ditetapkan mengikut keperluan 
    pelanggan; dan
2. Tahap liputan perkhidmatan terhadap kategori pelanggan yang dikenal pasti.
</t>
    </r>
  </si>
  <si>
    <r>
      <rPr>
        <u/>
        <sz val="14"/>
        <color rgb="FF0000FF"/>
        <rFont val="Arial"/>
        <family val="2"/>
      </rPr>
      <t>Dipamerkan secara strategik</t>
    </r>
    <r>
      <rPr>
        <sz val="14"/>
        <color rgb="FF0000FF"/>
        <rFont val="Arial"/>
        <family val="2"/>
      </rPr>
      <t xml:space="preserve"> di ruang pejabat  dan laman web tetapi </t>
    </r>
    <r>
      <rPr>
        <u/>
        <sz val="14"/>
        <color rgb="FF0000FF"/>
        <rFont val="Arial"/>
        <family val="2"/>
      </rPr>
      <t>maklumat tidak diselaraskan</t>
    </r>
  </si>
  <si>
    <r>
      <rPr>
        <u/>
        <sz val="14"/>
        <color rgb="FF0000FF"/>
        <rFont val="Arial"/>
        <family val="2"/>
      </rPr>
      <t xml:space="preserve">Dipamerkan secara strategik </t>
    </r>
    <r>
      <rPr>
        <sz val="14"/>
        <color rgb="FF0000FF"/>
        <rFont val="Arial"/>
        <family val="2"/>
      </rPr>
      <t xml:space="preserve">di ruang pejabat dan laman web  serta </t>
    </r>
    <r>
      <rPr>
        <u/>
        <sz val="14"/>
        <color rgb="FF0000FF"/>
        <rFont val="Arial"/>
        <family val="2"/>
      </rPr>
      <t>maklumat diselaraskan</t>
    </r>
  </si>
  <si>
    <r>
      <rPr>
        <b/>
        <sz val="14"/>
        <color rgb="FF913C0D"/>
        <rFont val="Arial"/>
        <family val="2"/>
      </rPr>
      <t>Piagam Pelanggan hendaklah dihebahkan untuk makluman pelanggan masing-masing. Hebahan boleh dilaksanakan menerusi bahan cetak dan bahan elektronik, serta dipamerkan sepanjang masa di tempat yang mudah dilihat oleh pelanggan. Risalah dan brosur piagam pelanggan boleh diedarkan di tempat pelanggan berurusan seperti di kaunter. Capaian piagam pelanggan hendaklah disediakan di laman utama portal atau laman web masing-masing.</t>
    </r>
    <r>
      <rPr>
        <sz val="14"/>
        <color rgb="FF0000FF"/>
        <rFont val="Arial"/>
        <family val="2"/>
      </rPr>
      <t xml:space="preserve">
</t>
    </r>
    <r>
      <rPr>
        <b/>
        <sz val="14"/>
        <color rgb="FF993300"/>
        <rFont val="Arial"/>
        <family val="2"/>
      </rPr>
      <t>Dokumen yang perlu disediakan:</t>
    </r>
    <r>
      <rPr>
        <sz val="14"/>
        <color rgb="FF0000FF"/>
        <rFont val="Arial"/>
        <family val="2"/>
      </rPr>
      <t xml:space="preserve">
1. Bukti-bukti promosi piagam pelanggan seperti bukti bergambar, </t>
    </r>
    <r>
      <rPr>
        <i/>
        <sz val="14"/>
        <color rgb="FF0000FF"/>
        <rFont val="Arial"/>
        <family val="2"/>
      </rPr>
      <t>print screen</t>
    </r>
    <r>
      <rPr>
        <sz val="14"/>
        <color rgb="FF0000FF"/>
        <rFont val="Arial"/>
        <family val="2"/>
      </rPr>
      <t xml:space="preserve"> daripada laman web, risalah dan brosur.  
</t>
    </r>
    <r>
      <rPr>
        <b/>
        <sz val="14"/>
        <color rgb="FF993300"/>
        <rFont val="Arial"/>
        <family val="2"/>
      </rPr>
      <t>Perkara yang disemak:</t>
    </r>
    <r>
      <rPr>
        <b/>
        <sz val="14"/>
        <color rgb="FF0000FF"/>
        <rFont val="Arial"/>
        <family val="2"/>
      </rPr>
      <t xml:space="preserve">
</t>
    </r>
    <r>
      <rPr>
        <sz val="14"/>
        <color rgb="FF0000FF"/>
        <rFont val="Arial"/>
        <family val="2"/>
      </rPr>
      <t xml:space="preserve">1. Usaha-usaha promosi piagam pelanggan oleh agensi; dan
2. Perbandingan piagam pelanggan yang dipaparkan dalam bahan cetak dan bahan elektronik.
</t>
    </r>
  </si>
  <si>
    <r>
      <t xml:space="preserve">Memantau pencapaian standard piagam secara </t>
    </r>
    <r>
      <rPr>
        <i/>
        <u/>
        <sz val="14"/>
        <color rgb="FF0000FF"/>
        <rFont val="Arial"/>
        <family val="2"/>
      </rPr>
      <t>ad hoc</t>
    </r>
  </si>
  <si>
    <r>
      <t xml:space="preserve">Memantau pencapaian standard piagam melalui mekanisme dalaman agensi dan </t>
    </r>
    <r>
      <rPr>
        <u/>
        <sz val="14"/>
        <color rgb="FF0000FF"/>
        <rFont val="Arial"/>
        <family val="2"/>
      </rPr>
      <t>sistem maklum balas yang berkesan</t>
    </r>
  </si>
  <si>
    <r>
      <rPr>
        <b/>
        <sz val="14"/>
        <color rgb="FF913C0D"/>
        <rFont val="Arial"/>
        <family val="2"/>
      </rPr>
      <t>Pemantauan berterusan hendaklah dilaksanakan ke atas tahap kualiti penyampaian perkhidmatan untuk memastikan janji-janji dalam piagam pelanggan sentiasa dipenuhi.</t>
    </r>
    <r>
      <rPr>
        <sz val="14"/>
        <color rgb="FF0000FF"/>
        <rFont val="Arial"/>
        <family val="2"/>
      </rPr>
      <t xml:space="preserve">
</t>
    </r>
    <r>
      <rPr>
        <b/>
        <sz val="14"/>
        <color rgb="FF993300"/>
        <rFont val="Arial"/>
        <family val="2"/>
      </rPr>
      <t>Dokumen yang perlu disediakan:</t>
    </r>
    <r>
      <rPr>
        <sz val="14"/>
        <color rgb="FF0000FF"/>
        <rFont val="Arial"/>
        <family val="2"/>
      </rPr>
      <t xml:space="preserve">
1. Laporan-laporan pemantauan; (contoh: Laporan Prestasi Piagam Pelanggan)
2</t>
    </r>
    <r>
      <rPr>
        <sz val="14"/>
        <color rgb="FF0000FF"/>
        <rFont val="Arial"/>
        <family val="2"/>
      </rPr>
      <t>.Minit-minit mesyuarat berkaitan (sekiranya pemantauan secara manual) ;  dan</t>
    </r>
    <r>
      <rPr>
        <sz val="14"/>
        <color rgb="FF0000FF"/>
        <rFont val="Arial"/>
        <family val="2"/>
      </rPr>
      <t xml:space="preserve">
3. </t>
    </r>
    <r>
      <rPr>
        <i/>
        <sz val="14"/>
        <color rgb="FF0000FF"/>
        <rFont val="Arial"/>
        <family val="2"/>
      </rPr>
      <t>Print screen</t>
    </r>
    <r>
      <rPr>
        <sz val="14"/>
        <color rgb="FF0000FF"/>
        <rFont val="Arial"/>
        <family val="2"/>
      </rPr>
      <t xml:space="preserve"> sistem yang digunakan (sekiranya ada). 
</t>
    </r>
    <r>
      <rPr>
        <b/>
        <sz val="14"/>
        <color rgb="FF993300"/>
        <rFont val="Arial"/>
        <family val="2"/>
      </rPr>
      <t>Perkara yang disemak:</t>
    </r>
    <r>
      <rPr>
        <b/>
        <sz val="14"/>
        <color rgb="FF0000FF"/>
        <rFont val="Arial"/>
        <family val="2"/>
      </rPr>
      <t xml:space="preserve">
</t>
    </r>
    <r>
      <rPr>
        <sz val="14"/>
        <color rgb="FF0000FF"/>
        <rFont val="Arial"/>
        <family val="2"/>
      </rPr>
      <t>1. Piagam pelanggan dipantau mengikut tempoh masa dan sistem pemantauan yang diwujudkan.</t>
    </r>
  </si>
  <si>
    <r>
      <t>Adakah agensi melaksanakan tindakan pemulihan perkhidmatan (s</t>
    </r>
    <r>
      <rPr>
        <i/>
        <sz val="14"/>
        <color rgb="FF0000FF"/>
        <rFont val="Arial"/>
        <family val="2"/>
      </rPr>
      <t>ervice recovery</t>
    </r>
    <r>
      <rPr>
        <sz val="14"/>
        <color rgb="FF0000FF"/>
        <rFont val="Arial"/>
        <family val="2"/>
      </rPr>
      <t>)?</t>
    </r>
  </si>
  <si>
    <r>
      <rPr>
        <b/>
        <sz val="14"/>
        <color rgb="FF375623"/>
        <rFont val="Arial"/>
        <family val="2"/>
      </rPr>
      <t>Tindakan pemulihan hendaklah diambil terhadap perkhidmatan yang dinyatakan dalam piagam pelanggan tetapi tidak dapat dilaksanakan, dengan:</t>
    </r>
    <r>
      <rPr>
        <sz val="14"/>
        <color rgb="FF0000FF"/>
        <rFont val="Arial"/>
        <family val="2"/>
      </rPr>
      <t xml:space="preserve">
</t>
    </r>
    <r>
      <rPr>
        <sz val="14"/>
        <color rgb="FF913C0D"/>
        <rFont val="Arial"/>
        <family val="2"/>
      </rPr>
      <t xml:space="preserve">i. mengenal pasti punca-punca masalah perkhidmatan dan mengatur langkah-langkah penyelesaian
  segera sebelum masalah menjadi lebih serius; 
ii. mengambil tindakan segera apabila berlakunya kelewatan atau kegagalan dalam menyampaikan
   perkhidmatan yang menyebabkan ketidakpuasan pelanggan; dan 
iii. menjelaskan kepada pelanggan jika sesuatu perkhidmatan tidak dapat memenuhi standard kualiti
    yang telah dijanjikan di dalam piagam sebelum pelanggan membuat aduan.
</t>
    </r>
    <r>
      <rPr>
        <b/>
        <sz val="14"/>
        <color rgb="FF913C0D"/>
        <rFont val="Arial"/>
        <family val="2"/>
      </rPr>
      <t>Untuk agensi yang telah melaksanakan MS ISO 9001: 2008 yang meliputi skop perkhidmatan teras, markah penuh akan diberikan</t>
    </r>
    <r>
      <rPr>
        <sz val="14"/>
        <color rgb="FF913C0D"/>
        <rFont val="Arial"/>
        <family val="2"/>
      </rPr>
      <t xml:space="preserve">
</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1. Perancangan bagi memulihkan perkhidmatan yang mungkin tidak mencapai piagam pelanggan;
    dan</t>
    </r>
    <r>
      <rPr>
        <sz val="14"/>
        <color rgb="FF0000FF"/>
        <rFont val="Arial"/>
        <family val="2"/>
      </rPr>
      <t xml:space="preserve"> </t>
    </r>
    <r>
      <rPr>
        <i/>
        <sz val="14"/>
        <color rgb="FF0000FF"/>
        <rFont val="Arial"/>
        <family val="2"/>
      </rPr>
      <t>(Contoh: carta alir proses permohonan</t>
    </r>
    <r>
      <rPr>
        <sz val="14"/>
        <color rgb="FF0000FF"/>
        <rFont val="Arial"/>
        <family val="2"/>
      </rPr>
      <t>)
2. Laporan tindakan pemulihan perkhidmatan terhadap perkh</t>
    </r>
    <r>
      <rPr>
        <sz val="14"/>
        <color rgb="FF0000FF"/>
        <rFont val="Arial"/>
        <family val="2"/>
      </rPr>
      <t xml:space="preserve">idmatan yang tidak memenuhi piagam
    pelanggan.
</t>
    </r>
    <r>
      <rPr>
        <b/>
        <sz val="14"/>
        <color rgb="FF993300"/>
        <rFont val="Arial"/>
        <family val="2"/>
      </rPr>
      <t>Perkara yang disemak:</t>
    </r>
    <r>
      <rPr>
        <sz val="14"/>
        <color rgb="FF0000FF"/>
        <rFont val="Arial"/>
        <family val="2"/>
      </rPr>
      <t xml:space="preserve">
1. Tindakan-tindakan yang dirancang dan telah diambil bagi memulihkan perkhidmatan berkenaan.
</t>
    </r>
  </si>
  <si>
    <r>
      <rPr>
        <b/>
        <sz val="14"/>
        <color rgb="FF993300"/>
        <rFont val="Arial"/>
        <family val="2"/>
      </rPr>
      <t>Dokumen yang perlu disediakan:</t>
    </r>
    <r>
      <rPr>
        <b/>
        <sz val="14"/>
        <color rgb="FF0000FF"/>
        <rFont val="Arial"/>
        <family val="2"/>
      </rPr>
      <t xml:space="preserve">
</t>
    </r>
    <r>
      <rPr>
        <sz val="14"/>
        <color rgb="FF0000FF"/>
        <rFont val="Arial"/>
        <family val="2"/>
      </rPr>
      <t>1. Laporan/pembentangan pencapaian piagam pelanggan agensi;
2</t>
    </r>
    <r>
      <rPr>
        <sz val="14"/>
        <color rgb="FF0000FF"/>
        <rFont val="Arial"/>
        <family val="2"/>
      </rPr>
      <t>. Minit-minit mesyuarat berkaitan</t>
    </r>
    <r>
      <rPr>
        <sz val="14"/>
        <color rgb="FF0000FF"/>
        <rFont val="Arial"/>
        <family val="2"/>
      </rPr>
      <t xml:space="preserve">
</t>
    </r>
    <r>
      <rPr>
        <b/>
        <sz val="14"/>
        <color rgb="FF993300"/>
        <rFont val="Arial"/>
        <family val="2"/>
      </rPr>
      <t>Perkara yang disemak:</t>
    </r>
    <r>
      <rPr>
        <sz val="14"/>
        <color rgb="FF0000FF"/>
        <rFont val="Arial"/>
        <family val="2"/>
      </rPr>
      <t xml:space="preserve">
1. Peratus pencapaian piagam pelanggan agensi.
</t>
    </r>
  </si>
  <si>
    <r>
      <rPr>
        <b/>
        <sz val="14"/>
        <color rgb="FF375623"/>
        <rFont val="Arial"/>
        <family val="2"/>
      </rPr>
      <t xml:space="preserve">Rujuk Emel Arahan Ketua Pengarah MAMPU yang bertarikh 1 Disember 2009 </t>
    </r>
    <r>
      <rPr>
        <b/>
        <sz val="14"/>
        <color rgb="FF0000FF"/>
        <rFont val="Arial"/>
        <family val="2"/>
      </rPr>
      <t xml:space="preserve">
</t>
    </r>
    <r>
      <rPr>
        <b/>
        <sz val="14"/>
        <color rgb="FF913C0D"/>
        <rFont val="Arial"/>
        <family val="2"/>
      </rPr>
      <t>Mesyuarat Ketua Setiausaha Kementerian dan Ketua Perkhidmatan pada 4 Mei 2009 telah memutuskan supaya semua Ketua Setiausaha Kementerian dan Setiausaha Kerajaan Negeri memaparkan pencapaian Piagam Pelanggan di laman web masing-masing.</t>
    </r>
    <r>
      <rPr>
        <b/>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t>
    </r>
    <r>
      <rPr>
        <i/>
        <sz val="14"/>
        <color rgb="FF0000FF"/>
        <rFont val="Arial"/>
        <family val="2"/>
      </rPr>
      <t>Print Screen</t>
    </r>
    <r>
      <rPr>
        <sz val="14"/>
        <color rgb="FF0000FF"/>
        <rFont val="Arial"/>
        <family val="2"/>
      </rPr>
      <t xml:space="preserve"> paparan pencapaian piagam pelanggan dalam laman web.
</t>
    </r>
    <r>
      <rPr>
        <b/>
        <sz val="14"/>
        <color rgb="FF993300"/>
        <rFont val="Arial"/>
        <family val="2"/>
      </rPr>
      <t>Perkara yang disemak:</t>
    </r>
    <r>
      <rPr>
        <b/>
        <sz val="14"/>
        <color rgb="FF0000FF"/>
        <rFont val="Arial"/>
        <family val="2"/>
      </rPr>
      <t xml:space="preserve">
</t>
    </r>
    <r>
      <rPr>
        <sz val="14"/>
        <color rgb="FF0000FF"/>
        <rFont val="Arial"/>
        <family val="2"/>
      </rPr>
      <t xml:space="preserve">1. Pencapaian piagam pelanggan bagi perkhidmatan teras dipaparkan dalam laman web agensi.
2. Perkhidmatan teras merangkumi 30 urusan (bidang pelupusan, pendaftaran, pembangunan, hasil serta penguatkuasaan dan teknikal)
</t>
    </r>
  </si>
  <si>
    <r>
      <t xml:space="preserve">C2.1 Usaha-usaha </t>
    </r>
    <r>
      <rPr>
        <b/>
        <i/>
        <sz val="14"/>
        <color rgb="FFFFFFFF"/>
        <rFont val="Arial"/>
        <family val="2"/>
      </rPr>
      <t>Delighting The Customers</t>
    </r>
  </si>
  <si>
    <r>
      <t>Rujuk Pekeliling Kemajuan Pentadbiran Awam Bilangan 1 Tahun 2008 - Panduan Pengurusan Perhubungan Pelanggan
*Sekiranya ada penilaian 3F (</t>
    </r>
    <r>
      <rPr>
        <b/>
        <i/>
        <sz val="14"/>
        <color rgb="FFFFFFFF"/>
        <rFont val="Arial"/>
        <family val="2"/>
      </rPr>
      <t>Fast, Facilitative &amp; Friendly</t>
    </r>
    <r>
      <rPr>
        <b/>
        <sz val="14"/>
        <color rgb="FFFFFFFF"/>
        <rFont val="Arial"/>
        <family val="2"/>
      </rPr>
      <t xml:space="preserve">) oleh MAMPU ke atas agensi berkenaan sebelum penilaian Penarafan Bintang dilaksanakan, hasil penilaian 3F tersebut akan digunakan untuk menilai kriteria ini.
</t>
    </r>
  </si>
  <si>
    <r>
      <rPr>
        <b/>
        <sz val="14"/>
        <color rgb="FF0000FF"/>
        <rFont val="Arial"/>
        <family val="2"/>
      </rPr>
      <t xml:space="preserve">
</t>
    </r>
    <r>
      <rPr>
        <sz val="14"/>
        <color rgb="FF0000FF"/>
        <rFont val="Arial"/>
        <family val="2"/>
      </rPr>
      <t xml:space="preserve">
</t>
    </r>
  </si>
  <si>
    <r>
      <rPr>
        <b/>
        <sz val="14"/>
        <color rgb="FF913C0D"/>
        <rFont val="Arial"/>
        <family val="2"/>
      </rPr>
      <t>Dokumen yang perlu disediakan :</t>
    </r>
    <r>
      <rPr>
        <sz val="14"/>
        <color rgb="FF0000FF"/>
        <rFont val="Arial"/>
        <family val="2"/>
      </rPr>
      <t xml:space="preserve">
1. Gambar/risalah/brosur atau lain-lain bukti usaha-usaha melebihi ekspektasi pelanggan.
</t>
    </r>
    <r>
      <rPr>
        <b/>
        <sz val="14"/>
        <color rgb="FF913C0D"/>
        <rFont val="Arial"/>
        <family val="2"/>
      </rPr>
      <t>Perkara yang disemak:</t>
    </r>
    <r>
      <rPr>
        <sz val="14"/>
        <color rgb="FF0000FF"/>
        <rFont val="Arial"/>
        <family val="2"/>
      </rPr>
      <t xml:space="preserve">
1. Usaha-usaha melebihi ekspektasi pelanggan yang telah dilaksanakan oleh agensi. </t>
    </r>
  </si>
  <si>
    <r>
      <rPr>
        <b/>
        <sz val="14"/>
        <color rgb="FF913C0D"/>
        <rFont val="Arial"/>
        <family val="2"/>
      </rPr>
      <t xml:space="preserve">Contoh-contoh kaedah untuk mengukur ekspektasi pelanggan termasuk analisis maklum balas dan aduan pelanggan, teknik </t>
    </r>
    <r>
      <rPr>
        <b/>
        <i/>
        <sz val="14"/>
        <color rgb="FF913C0D"/>
        <rFont val="Arial"/>
        <family val="2"/>
      </rPr>
      <t>Voice of Customer</t>
    </r>
    <r>
      <rPr>
        <b/>
        <sz val="14"/>
        <color rgb="FF913C0D"/>
        <rFont val="Arial"/>
        <family val="2"/>
      </rPr>
      <t>, soal selidik, memanggil wakil pelanggan sebagai panel untuk mendapatkan maklum balas, pemerhatian terhadap pelanggan dan penandaarasan terhadap agensi yang mempunyai perkhidmatan pelanggan yang cemerlang. 
Contoh: sistem e-Rating,</t>
    </r>
    <r>
      <rPr>
        <b/>
        <i/>
        <sz val="14"/>
        <color rgb="FF913C0D"/>
        <rFont val="Arial"/>
        <family val="2"/>
      </rPr>
      <t>smiley box</t>
    </r>
    <r>
      <rPr>
        <b/>
        <sz val="14"/>
        <color rgb="FF913C0D"/>
        <rFont val="Arial"/>
        <family val="2"/>
      </rPr>
      <t>, untuk mendapatkan indikator.</t>
    </r>
    <r>
      <rPr>
        <sz val="14"/>
        <color rgb="FF0000FF"/>
        <rFont val="Arial"/>
        <family val="2"/>
      </rPr>
      <t xml:space="preserve">
</t>
    </r>
    <r>
      <rPr>
        <b/>
        <sz val="14"/>
        <color rgb="FF913C0D"/>
        <rFont val="Arial"/>
        <family val="2"/>
      </rPr>
      <t>Dokumen yang perlu disediakan :</t>
    </r>
    <r>
      <rPr>
        <sz val="14"/>
        <color rgb="FF0000FF"/>
        <rFont val="Arial"/>
        <family val="2"/>
      </rPr>
      <t xml:space="preserve">
1. Laporan-laporan yang disediakan hasil maklum balas daripada pelanggan mengenai ekspektasi pelanggan.
</t>
    </r>
    <r>
      <rPr>
        <b/>
        <sz val="14"/>
        <color rgb="FF913C0D"/>
        <rFont val="Arial"/>
        <family val="2"/>
      </rPr>
      <t>Perkara yang disemak:</t>
    </r>
    <r>
      <rPr>
        <sz val="14"/>
        <color rgb="FF0000FF"/>
        <rFont val="Arial"/>
        <family val="2"/>
      </rPr>
      <t xml:space="preserve">
1. Kaedah yang digunakan untuk mengukur ekspektasi pelanggan sama ada manual atau aplikasi ICT
</t>
    </r>
  </si>
  <si>
    <r>
      <rPr>
        <b/>
        <sz val="14"/>
        <color rgb="FF913C0D"/>
        <rFont val="Arial"/>
        <family val="2"/>
      </rPr>
      <t>Panggilan melalui telefon hendaklah dijawab dalam tempoh 10 saat.
Panggilan akan dibuat oleh penilai sebelum lawatan penilaian dilaksanakan, sekurang-kurangnya 10 panggilan dalam tempoh 3 hari. Kriteria ini disemak berdasarkan panggilan berkenaan.</t>
    </r>
    <r>
      <rPr>
        <sz val="14"/>
        <color rgb="FF0000FF"/>
        <rFont val="Arial"/>
        <family val="2"/>
      </rPr>
      <t xml:space="preserve">
</t>
    </r>
    <r>
      <rPr>
        <b/>
        <sz val="14"/>
        <color rgb="FF993300"/>
        <rFont val="Arial"/>
        <family val="2"/>
      </rPr>
      <t>Perkara yang disemak:</t>
    </r>
    <r>
      <rPr>
        <sz val="14"/>
        <color rgb="FF0000FF"/>
        <rFont val="Arial"/>
        <family val="2"/>
      </rPr>
      <t xml:space="preserve">
1. Panggilan ke atas talian utama dijawab dalam tempoh 10 saat.
</t>
    </r>
  </si>
  <si>
    <r>
      <rPr>
        <b/>
        <sz val="14"/>
        <color rgb="FF913C0D"/>
        <rFont val="Arial"/>
        <family val="2"/>
      </rPr>
      <t>Kualiti layanan perkhidmatan telefon dapat ditingkatkan melalui pelaksanaan langkah-langkah berikut:</t>
    </r>
    <r>
      <rPr>
        <sz val="14"/>
        <color rgb="FF913C0D"/>
        <rFont val="Arial"/>
        <family val="2"/>
      </rPr>
      <t xml:space="preserve">
</t>
    </r>
    <r>
      <rPr>
        <sz val="14"/>
        <color rgb="FF0000FF"/>
        <rFont val="Arial"/>
        <family val="2"/>
      </rPr>
      <t>(a) memastikan kakitangan barisan hadapan yang bertugas sentiasa mesra, sopan dan berbudi bahasa semasa melayani panggilan;
(b) membekalkan maklumat yang tepat, lengkap dan terkini mengenai agensi masing-masing kepada kakitangan barisan hadapan yang bertugas;
(c) memastikan panggilan pelanggan disambungkan kepada pegawai/kakitangan yang betul dan sesuai dengan perkhidmatan yang dipohon;
(d) memaklumkan kepada pelanggan terlebih dahulu maklumat seperti nama pegawai/kakitangan, bahagian, nombor sambungan dan lain-lain maklumat yang berkaitan sebelum sesuatu panggilan disambungkan;
(e) memastikan pelanggan yang dalam giliran menunggu untuk mendapat perkhidmatan di sambungan yang sibuk dimaklumkan status panggilan setiap 20 saat sehingga panggilan mereka dilayani;
(f) memastikan panggilan yang telah disambungkan kepada talian yang dikehendaki tetapi tidak berjawab, dikembalikan semula kepada petugas barisan hadapan; dan
(g) membenarkan pelanggan meninggalkan pesanan apabila pegawai/kakitangan yang ingin dihubungi tidak berada di pejabat;
Panggilan akan dibuat oleh penilai MAMPU sebelum lawatan penilaian dilaksanakan, sekurang-kurangnya 10 panggilan dalam tempoh 3 hari. Kriteria ini disemak berdasarkan panggilan berkenaan.</t>
    </r>
    <r>
      <rPr>
        <sz val="14"/>
        <color rgb="FF0000FF"/>
        <rFont val="Arial"/>
        <family val="2"/>
      </rPr>
      <t xml:space="preserve">
</t>
    </r>
    <r>
      <rPr>
        <b/>
        <sz val="14"/>
        <color rgb="FF913C0D"/>
        <rFont val="Arial"/>
        <family val="2"/>
      </rPr>
      <t>Perkara yang disemak:</t>
    </r>
    <r>
      <rPr>
        <sz val="14"/>
        <color rgb="FF0000FF"/>
        <rFont val="Arial"/>
        <family val="2"/>
      </rPr>
      <t xml:space="preserve">
1. Tahap layanan panggilan akan mengambil kira perkara-perkara seperti berikut:
(a) Suara yang ramah;
(b) Sebutan yang jelas;
(c) Bersedia membantu tanpa diminta;
(d) Meminta maaf jika memerlukan pemanggil menunggu lama;
(e) Ucapan terima kasih kepada pemanggil yang menunggu; dan
(f) Menghubungi semula pemanggil sekiranya maklumat yang diperlukan mengambil masa yang lama.
</t>
    </r>
  </si>
  <si>
    <r>
      <rPr>
        <b/>
        <sz val="14"/>
        <color rgb="FF913C0D"/>
        <rFont val="Arial"/>
        <family val="2"/>
      </rPr>
      <t>Pengurusan aduan dan maklum balas pelanggan merupakan salah satu elemen penting untuk meningkatkan hubungan dengan pelanggan. Pejabat Pengurusan Pelanggan merupakan struktur khas yang diwujudkan untuk mengendalikan hal ehwal pelanggan agensi. Ia bertujuan untuk memudahkan pelanggan yang berurusan bagi mendapat maklumat dan perkhidmatan yang cepat dan tepat. Pejabat Perkhidmatan Pelanggan hendaklah sentiasa memantau dan menganalisis maklum balas dan aduan pelanggan agensi masing-masing untuk mengetahui tahap kepuasan pelanggan dari semasa ke semasa supaya tindakan penambahbaikan berterusan dapat diambil.</t>
    </r>
    <r>
      <rPr>
        <sz val="14"/>
        <color rgb="FF0000FF"/>
        <rFont val="Arial"/>
        <family val="2"/>
      </rPr>
      <t xml:space="preserve">
</t>
    </r>
    <r>
      <rPr>
        <b/>
        <sz val="14"/>
        <color rgb="FF993300"/>
        <rFont val="Arial"/>
        <family val="2"/>
      </rPr>
      <t>Dokumen yang perlu disediakan:</t>
    </r>
    <r>
      <rPr>
        <b/>
        <sz val="14"/>
        <color rgb="FF0000FF"/>
        <rFont val="Arial"/>
        <family val="2"/>
      </rPr>
      <t xml:space="preserve">
</t>
    </r>
    <r>
      <rPr>
        <sz val="14"/>
        <color rgb="FF0000FF"/>
        <rFont val="Arial"/>
        <family val="2"/>
      </rPr>
      <t xml:space="preserve">1. Struktur pengurusan aduan;
2. Carta alir pengurusan aduan; dan
3. Contoh-contoh laporan pengurusan aduan.
</t>
    </r>
    <r>
      <rPr>
        <b/>
        <sz val="14"/>
        <color rgb="FF0000FF"/>
        <rFont val="Arial"/>
        <family val="2"/>
      </rPr>
      <t xml:space="preserve">
</t>
    </r>
    <r>
      <rPr>
        <b/>
        <sz val="14"/>
        <color rgb="FF993300"/>
        <rFont val="Arial"/>
        <family val="2"/>
      </rPr>
      <t>Perkara yang disemak:</t>
    </r>
    <r>
      <rPr>
        <sz val="14"/>
        <color rgb="FF0000FF"/>
        <rFont val="Arial"/>
        <family val="2"/>
      </rPr>
      <t xml:space="preserve">
1. Pengurusan aduan agensi dilaksanakan secara berpusat.</t>
    </r>
  </si>
  <si>
    <r>
      <rPr>
        <b/>
        <sz val="14"/>
        <color rgb="FF993300"/>
        <rFont val="Arial"/>
        <family val="2"/>
      </rPr>
      <t>Semua agensi Kerajaan hendaklah memberikan keutamaan ke atas pengurusan aduan dengan melantik seorang pegawai pemantau bertaraf  Ketua Jabatan/Agensi.
Dokumen yang perlu disediakan:</t>
    </r>
    <r>
      <rPr>
        <sz val="14"/>
        <color rgb="FF0000FF"/>
        <rFont val="Arial"/>
        <family val="2"/>
      </rPr>
      <t xml:space="preserve">
1. Minit-minit mesyuarat jawatankuasa aduan.
</t>
    </r>
    <r>
      <rPr>
        <b/>
        <sz val="14"/>
        <color rgb="FF0000FF"/>
        <rFont val="Arial"/>
        <family val="2"/>
      </rPr>
      <t xml:space="preserve">
</t>
    </r>
    <r>
      <rPr>
        <b/>
        <sz val="14"/>
        <color rgb="FF993300"/>
        <rFont val="Arial"/>
        <family val="2"/>
      </rPr>
      <t>Perkara yang disemak:</t>
    </r>
    <r>
      <rPr>
        <sz val="14"/>
        <color rgb="FF0000FF"/>
        <rFont val="Arial"/>
        <family val="2"/>
      </rPr>
      <t xml:space="preserve">
1. Pegawai yang dilantik sebagai pemantau pengurusan aduan
</t>
    </r>
  </si>
  <si>
    <r>
      <rPr>
        <b/>
        <sz val="14"/>
        <color rgb="FF993300"/>
        <rFont val="Arial"/>
        <family val="2"/>
      </rPr>
      <t>Agensi perlu keluarkan surat akuan terima dalam tempoh satu hari bekerja setelah menerima surat aduan awam ataupun yang dirujuk oleh Biro Pengaduan Awam.
Dokumen yang perlu disediakan:</t>
    </r>
    <r>
      <rPr>
        <sz val="14"/>
        <color rgb="FF0000FF"/>
        <rFont val="Arial"/>
        <family val="2"/>
      </rPr>
      <t xml:space="preserve">
1. Rekod aduan yang diterima; dan
2. Rekod surat akuan terima yang dikeluarkan agensi.
</t>
    </r>
    <r>
      <rPr>
        <b/>
        <sz val="14"/>
        <color rgb="FF993300"/>
        <rFont val="Arial"/>
        <family val="2"/>
      </rPr>
      <t>Perkara yang disemak:</t>
    </r>
    <r>
      <rPr>
        <sz val="14"/>
        <color rgb="FF0000FF"/>
        <rFont val="Arial"/>
        <family val="2"/>
      </rPr>
      <t xml:space="preserve">
1. Agensi mengeluarkan surat akuan terima dalam tempoh sehari bekerja bagi semua aduan awam
    yang diterima. 
</t>
    </r>
  </si>
  <si>
    <r>
      <rPr>
        <u/>
        <sz val="14"/>
        <color rgb="FF0000FF"/>
        <rFont val="Arial"/>
        <family val="2"/>
      </rPr>
      <t>Tiada penetapan tempoh</t>
    </r>
    <r>
      <rPr>
        <sz val="14"/>
        <color rgb="FF0000FF"/>
        <rFont val="Arial"/>
        <family val="2"/>
      </rPr>
      <t xml:space="preserve"> yang khusus</t>
    </r>
  </si>
  <si>
    <r>
      <rPr>
        <u/>
        <sz val="14"/>
        <color rgb="FF0000FF"/>
        <rFont val="Arial"/>
        <family val="2"/>
      </rPr>
      <t>Ada penetapan</t>
    </r>
    <r>
      <rPr>
        <sz val="14"/>
        <color rgb="FF0000FF"/>
        <rFont val="Arial"/>
        <family val="2"/>
      </rPr>
      <t xml:space="preserve"> tempoh yang khusus tetapi </t>
    </r>
    <r>
      <rPr>
        <u/>
        <sz val="14"/>
        <color rgb="FF0000FF"/>
        <rFont val="Arial"/>
        <family val="2"/>
      </rPr>
      <t>tidak dipatuhi</t>
    </r>
  </si>
  <si>
    <r>
      <rPr>
        <u/>
        <sz val="14"/>
        <color rgb="FF0000FF"/>
        <rFont val="Arial"/>
        <family val="2"/>
      </rPr>
      <t>Ada penetapan</t>
    </r>
    <r>
      <rPr>
        <sz val="14"/>
        <color rgb="FF0000FF"/>
        <rFont val="Arial"/>
        <family val="2"/>
      </rPr>
      <t xml:space="preserve"> tempoh yang khusus </t>
    </r>
    <r>
      <rPr>
        <u/>
        <sz val="14"/>
        <color rgb="FF0000FF"/>
        <rFont val="Arial"/>
        <family val="2"/>
      </rPr>
      <t>dan dipatuhi</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</si>
  <si>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Minit mesyuarat/piagam yang menetapkan tempoh makluman status tindakan
    susulan/penyelesaian aduan kepada pengadu; dan
2. Surat makluman status tindakan susulan/penyelesaian aduan kepada pelanggan.
</t>
    </r>
    <r>
      <rPr>
        <b/>
        <sz val="14"/>
        <color rgb="FF0000FF"/>
        <rFont val="Arial"/>
        <family val="2"/>
      </rPr>
      <t xml:space="preserve">
</t>
    </r>
    <r>
      <rPr>
        <b/>
        <sz val="14"/>
        <color rgb="FF993300"/>
        <rFont val="Arial"/>
        <family val="2"/>
      </rPr>
      <t>Perkara yang disemak:</t>
    </r>
    <r>
      <rPr>
        <sz val="14"/>
        <color rgb="FF0000FF"/>
        <rFont val="Arial"/>
        <family val="2"/>
      </rPr>
      <t xml:space="preserve">
1. Tempoh yang telah ditetapkan; dan
2. Pematuhan tempoh yang telah ditetapkan.
</t>
    </r>
  </si>
  <si>
    <r>
      <t xml:space="preserve">Secara
</t>
    </r>
    <r>
      <rPr>
        <i/>
        <sz val="14"/>
        <color rgb="FF0000FF"/>
        <rFont val="Arial"/>
        <family val="2"/>
      </rPr>
      <t>ad hoc</t>
    </r>
  </si>
  <si>
    <r>
      <rPr>
        <b/>
        <sz val="14"/>
        <color rgb="FF993300"/>
        <rFont val="Arial"/>
        <family val="2"/>
      </rPr>
      <t>Pengaduan awam hendaklah dijadikan agenda tetap dalam mesyuarat pengurusan di setiap jabatan/agensi Kerajaan.
Dokumen yang perlu disediakan:</t>
    </r>
    <r>
      <rPr>
        <b/>
        <sz val="14"/>
        <color rgb="FF0000FF"/>
        <rFont val="Arial"/>
        <family val="2"/>
      </rPr>
      <t xml:space="preserve">
</t>
    </r>
    <r>
      <rPr>
        <sz val="14"/>
        <color rgb="FF0000FF"/>
        <rFont val="Arial"/>
        <family val="2"/>
      </rPr>
      <t>1. Salinan minit mesyuarat berkaitan; dan
2. Laporan aduan yang dibentangkan.</t>
    </r>
    <r>
      <rPr>
        <sz val="14"/>
        <color rgb="FF993300"/>
        <rFont val="Arial"/>
        <family val="2"/>
      </rPr>
      <t xml:space="preserve">
</t>
    </r>
    <r>
      <rPr>
        <b/>
        <sz val="14"/>
        <color rgb="FF993300"/>
        <rFont val="Arial"/>
        <family val="2"/>
      </rPr>
      <t>Perkara yang disemak:</t>
    </r>
    <r>
      <rPr>
        <sz val="14"/>
        <color rgb="FF0000FF"/>
        <rFont val="Arial"/>
        <family val="2"/>
      </rPr>
      <t xml:space="preserve">
1. Aduan dibentang dan dibincang dalam mesyuarat utama secara tetap.
</t>
    </r>
  </si>
  <si>
    <r>
      <rPr>
        <b/>
        <sz val="14"/>
        <color rgb="FF993300"/>
        <rFont val="Arial"/>
        <family val="2"/>
      </rPr>
      <t>Dokumen yang perlu disediakan:</t>
    </r>
    <r>
      <rPr>
        <b/>
        <sz val="14"/>
        <color rgb="FF0000FF"/>
        <rFont val="Arial"/>
        <family val="2"/>
      </rPr>
      <t xml:space="preserve">
</t>
    </r>
    <r>
      <rPr>
        <sz val="14"/>
        <color rgb="FF0000FF"/>
        <rFont val="Arial"/>
        <family val="2"/>
      </rPr>
      <t xml:space="preserve">1. Laporan penyelesaian aduan.
</t>
    </r>
    <r>
      <rPr>
        <b/>
        <sz val="14"/>
        <color rgb="FF0000FF"/>
        <rFont val="Arial"/>
        <family val="2"/>
      </rPr>
      <t xml:space="preserve">
</t>
    </r>
    <r>
      <rPr>
        <b/>
        <sz val="14"/>
        <color rgb="FF993300"/>
        <rFont val="Arial"/>
        <family val="2"/>
      </rPr>
      <t>Perkara yang disemak:</t>
    </r>
    <r>
      <rPr>
        <sz val="14"/>
        <color rgb="FF0000FF"/>
        <rFont val="Arial"/>
        <family val="2"/>
      </rPr>
      <t xml:space="preserve">
1. Bilangan/peratus penyelesaian aduan bagi tahun penilaian mengikut tempoh yang ditetapkan.
</t>
    </r>
  </si>
  <si>
    <r>
      <rPr>
        <b/>
        <sz val="14"/>
        <color rgb="FF993300"/>
        <rFont val="Arial"/>
        <family val="2"/>
      </rPr>
      <t>Dokumen yang perlu disediakan:</t>
    </r>
    <r>
      <rPr>
        <sz val="14"/>
        <color rgb="FF0000FF"/>
        <rFont val="Arial"/>
        <family val="2"/>
      </rPr>
      <t xml:space="preserve">
1.  Rekod-rekod aduan yang diterima;
2. Carta alir yang menunjukkan mekanisme/ usaha penambahbaikan yang dilaksanakan bagi 
    mengelakkan aduan jenis berulang; dan
3. Laporan/pembentangan/minit mesyuarat yang menunjukkan tindakan untuk mengelakkan aduan
     jenis berulang.
</t>
    </r>
    <r>
      <rPr>
        <sz val="14"/>
        <color rgb="FF993300"/>
        <rFont val="Arial"/>
        <family val="2"/>
      </rPr>
      <t xml:space="preserve">
</t>
    </r>
    <r>
      <rPr>
        <b/>
        <sz val="14"/>
        <color rgb="FF993300"/>
        <rFont val="Arial"/>
        <family val="2"/>
      </rPr>
      <t>Perkara yang disemak:</t>
    </r>
    <r>
      <rPr>
        <sz val="14"/>
        <color rgb="FF0000FF"/>
        <rFont val="Arial"/>
        <family val="2"/>
      </rPr>
      <t xml:space="preserve">
1. Agensi mempunyai mekanisme untuk mengelakkan aduan jenis berulang.
</t>
    </r>
  </si>
  <si>
    <r>
      <rPr>
        <b/>
        <sz val="14"/>
        <color rgb="FF913C0D"/>
        <rFont val="Arial"/>
        <family val="2"/>
      </rPr>
      <t xml:space="preserve">Bagi aduan yang dapat diselesaikan oleh agensi dalam tempoh yang singkat melalui BPA, BPA akan memberikan surat penghargaan. </t>
    </r>
    <r>
      <rPr>
        <sz val="14"/>
        <color rgb="FF0000FF"/>
        <rFont val="Arial"/>
        <family val="2"/>
      </rPr>
      <t xml:space="preserve">
</t>
    </r>
    <r>
      <rPr>
        <b/>
        <sz val="14"/>
        <color rgb="FF993300"/>
        <rFont val="Arial"/>
        <family val="2"/>
      </rPr>
      <t>Dokumen yang perlu disediakan:</t>
    </r>
    <r>
      <rPr>
        <sz val="14"/>
        <color rgb="FF0000FF"/>
        <rFont val="Arial"/>
        <family val="2"/>
      </rPr>
      <t xml:space="preserve">
1. Salinan surat penghargaan. 
</t>
    </r>
    <r>
      <rPr>
        <b/>
        <sz val="14"/>
        <color rgb="FF993300"/>
        <rFont val="Arial"/>
        <family val="2"/>
      </rPr>
      <t>Perkara yang disemak:</t>
    </r>
    <r>
      <rPr>
        <sz val="14"/>
        <color rgb="FF0000FF"/>
        <rFont val="Arial"/>
        <family val="2"/>
      </rPr>
      <t xml:space="preserve">
1. Surat penghargaan dari BPA/agensi Kerajaan/agensi swasta/orang awam yang diterima oleh 
    agensi.</t>
    </r>
  </si>
  <si>
    <r>
      <rPr>
        <b/>
        <sz val="14"/>
        <color rgb="FF993300"/>
        <rFont val="Arial"/>
        <family val="2"/>
      </rPr>
      <t>Dokumen yang perlu disediakan:</t>
    </r>
    <r>
      <rPr>
        <sz val="14"/>
        <color rgb="FF0000FF"/>
        <rFont val="Arial"/>
        <family val="2"/>
      </rPr>
      <t xml:space="preserve">
1. Senarai Petugas Kaunter; dan
2. Senarai kursus yang dihadiri.
</t>
    </r>
    <r>
      <rPr>
        <b/>
        <sz val="14"/>
        <color rgb="FF993300"/>
        <rFont val="Arial"/>
        <family val="2"/>
      </rPr>
      <t>Perkara yang disemak:</t>
    </r>
    <r>
      <rPr>
        <sz val="14"/>
        <color rgb="FF0000FF"/>
        <rFont val="Arial"/>
        <family val="2"/>
      </rPr>
      <t xml:space="preserve">
1. Peratus Petugas Kaunter yang telah menghadiri latihan yang berkaitan untuk meningkatkan 
    kompetensi.
</t>
    </r>
  </si>
  <si>
    <r>
      <rPr>
        <b/>
        <sz val="14"/>
        <color rgb="FF913C0D"/>
        <rFont val="Arial"/>
        <family val="2"/>
      </rPr>
      <t>Kajian kepuasan pelanggan dilaksanakan secara menyeluruh kepada semua kategori pelanggan yang dikenal pasti. Secara umumnya (</t>
    </r>
    <r>
      <rPr>
        <b/>
        <i/>
        <sz val="14"/>
        <color rgb="FF913C0D"/>
        <rFont val="Arial"/>
        <family val="2"/>
      </rPr>
      <t xml:space="preserve">rule of thumb) </t>
    </r>
    <r>
      <rPr>
        <b/>
        <sz val="14"/>
        <color rgb="FF913C0D"/>
        <rFont val="Arial"/>
        <family val="2"/>
      </rPr>
      <t>untuk sampel kajian adalah 30% hingga 40% daripada populasi pelanggan berkenaan</t>
    </r>
    <r>
      <rPr>
        <sz val="14"/>
        <color rgb="FF0000FF"/>
        <rFont val="Arial"/>
        <family val="2"/>
      </rPr>
      <t xml:space="preserve">
</t>
    </r>
    <r>
      <rPr>
        <b/>
        <sz val="14"/>
        <color rgb="FF993300"/>
        <rFont val="Arial"/>
        <family val="2"/>
      </rPr>
      <t>Dokumen yang perlu disediakan:</t>
    </r>
    <r>
      <rPr>
        <sz val="14"/>
        <color rgb="FF0000FF"/>
        <rFont val="Arial"/>
        <family val="2"/>
      </rPr>
      <t xml:space="preserve">
1. Perancangan pelaksanaan pengukuran kajian kepuasan pelanggan; dan
2. Salinan hasil pelaksanaan kajian kepuasan pelanggan.
</t>
    </r>
    <r>
      <rPr>
        <b/>
        <sz val="14"/>
        <color rgb="FF993300"/>
        <rFont val="Arial"/>
        <family val="2"/>
      </rPr>
      <t>Perkara yang disemak:</t>
    </r>
    <r>
      <rPr>
        <sz val="14"/>
        <color rgb="FF0000FF"/>
        <rFont val="Arial"/>
        <family val="2"/>
      </rPr>
      <t xml:space="preserve">
1. Kajian kepuasan pelanggan dilaksanakan bagi keseluruhan pelanggan yang dikenalpasti.
</t>
    </r>
  </si>
  <si>
    <r>
      <rPr>
        <b/>
        <sz val="14"/>
        <color rgb="FF993300"/>
        <rFont val="Arial"/>
        <family val="2"/>
      </rPr>
      <t>Dokumen yang perlu disediakan:</t>
    </r>
    <r>
      <rPr>
        <sz val="14"/>
        <color rgb="FF0000FF"/>
        <rFont val="Arial"/>
        <family val="2"/>
      </rPr>
      <t xml:space="preserve">
1. Minit mesyuarat yang menyatakan perancangan pelaksanaan kekerapan pengukuran kepuasan pelanggan; dan
2. Salinan hasil pelaksanaan kajian kepuasan pelanggan.
</t>
    </r>
    <r>
      <rPr>
        <b/>
        <sz val="14"/>
        <color rgb="FF993300"/>
        <rFont val="Arial"/>
        <family val="2"/>
      </rPr>
      <t>Perkara yang disemak:</t>
    </r>
    <r>
      <rPr>
        <sz val="14"/>
        <color rgb="FF0000FF"/>
        <rFont val="Arial"/>
        <family val="2"/>
      </rPr>
      <t xml:space="preserve">
1. Kekerapan melaksanakan kajian kepuasan pelanggan mengikut perancangan.
</t>
    </r>
  </si>
  <si>
    <r>
      <rPr>
        <b/>
        <sz val="14"/>
        <color rgb="FF993300"/>
        <rFont val="Arial"/>
        <family val="2"/>
      </rPr>
      <t>Dokumen yang perlu disediakan:</t>
    </r>
    <r>
      <rPr>
        <sz val="14"/>
        <color rgb="FF0000FF"/>
        <rFont val="Arial"/>
        <family val="2"/>
      </rPr>
      <t xml:space="preserve">
1. Salinan hasil pelaksanaan kajian kepuasan pelanggan; dan
2. Minit/slaid pembentangan/laporan mesyuarat di mana hasil kajian kepuasan pelanggan dibentang.
</t>
    </r>
    <r>
      <rPr>
        <b/>
        <sz val="14"/>
        <color rgb="FF993300"/>
        <rFont val="Arial"/>
        <family val="2"/>
      </rPr>
      <t>Perkara yang disemak:</t>
    </r>
    <r>
      <rPr>
        <sz val="14"/>
        <color rgb="FF0000FF"/>
        <rFont val="Arial"/>
        <family val="2"/>
      </rPr>
      <t xml:space="preserve">
1. Peratusan tahap kepuasan pelanggan.
</t>
    </r>
  </si>
  <si>
    <r>
      <rPr>
        <b/>
        <sz val="14"/>
        <color rgb="FF993300"/>
        <rFont val="Arial"/>
        <family val="2"/>
      </rPr>
      <t>Dokumen yang perlu disediakan:</t>
    </r>
    <r>
      <rPr>
        <sz val="14"/>
        <color rgb="FF0000FF"/>
        <rFont val="Arial"/>
        <family val="2"/>
      </rPr>
      <t xml:space="preserve">
1. Salinan hasil pelaksanaan Kajian Kepuasan Pelanggan; dan
2. Senarai perkhidmatan teras.
</t>
    </r>
    <r>
      <rPr>
        <b/>
        <sz val="14"/>
        <color rgb="FF993300"/>
        <rFont val="Arial"/>
        <family val="2"/>
      </rPr>
      <t>Perkara yang disemak:</t>
    </r>
    <r>
      <rPr>
        <sz val="14"/>
        <color rgb="FF0000FF"/>
        <rFont val="Arial"/>
        <family val="2"/>
      </rPr>
      <t xml:space="preserve">
1. Kajian Kepuasan Pelanggan dilaksanakan bagi keseluruhan agensi dan meliputi kesemua perkhidmatan teras agensi.
</t>
    </r>
  </si>
  <si>
    <r>
      <rPr>
        <b/>
        <sz val="14"/>
        <color rgb="FF993300"/>
        <rFont val="Arial"/>
        <family val="2"/>
      </rPr>
      <t>Dokumen yang perlu disediakan:</t>
    </r>
    <r>
      <rPr>
        <sz val="14"/>
        <color rgb="FF0000FF"/>
        <rFont val="Arial"/>
        <family val="2"/>
      </rPr>
      <t xml:space="preserve">
1. Salinan hasil pelaksanaan Kajian Kepuasan Pelanggan; 
2. Minit/slaid pembentangan/laporan mesyuarat di mana hasil kajian kepuasan pelanggan dibentang; dan
3. Laporan maklum balas/tindakan penambahbaikan yang telah diambil berdasarkan keputusan mesyuarat.
</t>
    </r>
    <r>
      <rPr>
        <b/>
        <sz val="14"/>
        <color rgb="FF993300"/>
        <rFont val="Arial"/>
        <family val="2"/>
      </rPr>
      <t>Perkara yang disemak:</t>
    </r>
    <r>
      <rPr>
        <sz val="14"/>
        <color rgb="FF0000FF"/>
        <rFont val="Arial"/>
        <family val="2"/>
      </rPr>
      <t xml:space="preserve">
1. Peratus usaha-usaha penambahbaikan yang telah dilaksanakan hasil daripada kajian kepuasan pelanggan berdasarkan keputusan mesyuarat.
</t>
    </r>
  </si>
  <si>
    <r>
      <t xml:space="preserve">Adakah usaha diambil untuk mengadakan Kajian Kepuasan Pelanggan secara </t>
    </r>
    <r>
      <rPr>
        <i/>
        <sz val="14"/>
        <color rgb="FF0000FF"/>
        <rFont val="Arial"/>
        <family val="2"/>
      </rPr>
      <t>online</t>
    </r>
    <r>
      <rPr>
        <sz val="14"/>
        <color rgb="FF0000FF"/>
        <rFont val="Arial"/>
        <family val="2"/>
      </rPr>
      <t>?</t>
    </r>
  </si>
  <si>
    <r>
      <t xml:space="preserve">Ada usaha tetapi belum melaksanakan kajian kepuasan pelanggan secara </t>
    </r>
    <r>
      <rPr>
        <i/>
        <sz val="14"/>
        <color rgb="FF0000FF"/>
        <rFont val="Arial"/>
        <family val="2"/>
      </rPr>
      <t>online</t>
    </r>
  </si>
  <si>
    <r>
      <t xml:space="preserve">Kajian kepuasan pelanggan dilaksanakan secara </t>
    </r>
    <r>
      <rPr>
        <i/>
        <sz val="14"/>
        <color rgb="FF0000FF"/>
        <rFont val="Arial"/>
        <family val="2"/>
      </rPr>
      <t>online</t>
    </r>
  </si>
  <si>
    <r>
      <rPr>
        <b/>
        <sz val="14"/>
        <color rgb="FF993300"/>
        <rFont val="Arial"/>
        <family val="2"/>
      </rPr>
      <t>Dokumen yang perlu disediakan:</t>
    </r>
    <r>
      <rPr>
        <sz val="14"/>
        <color rgb="FF0000FF"/>
        <rFont val="Arial"/>
        <family val="2"/>
      </rPr>
      <t xml:space="preserve">
1. </t>
    </r>
    <r>
      <rPr>
        <i/>
        <sz val="14"/>
        <color rgb="FF0000FF"/>
        <rFont val="Arial"/>
        <family val="2"/>
      </rPr>
      <t xml:space="preserve">Print screen </t>
    </r>
    <r>
      <rPr>
        <sz val="14"/>
        <color rgb="FF0000FF"/>
        <rFont val="Arial"/>
        <family val="2"/>
      </rPr>
      <t xml:space="preserve">Kajian Kepuasan Pelanggan secara </t>
    </r>
    <r>
      <rPr>
        <i/>
        <sz val="14"/>
        <color rgb="FF0000FF"/>
        <rFont val="Arial"/>
        <family val="2"/>
      </rPr>
      <t>online.</t>
    </r>
    <r>
      <rPr>
        <sz val="14"/>
        <color rgb="FF0000FF"/>
        <rFont val="Arial"/>
        <family val="2"/>
      </rPr>
      <t xml:space="preserve">
</t>
    </r>
    <r>
      <rPr>
        <b/>
        <sz val="14"/>
        <color rgb="FF993300"/>
        <rFont val="Arial"/>
        <family val="2"/>
      </rPr>
      <t>Perkara yang disemak:</t>
    </r>
    <r>
      <rPr>
        <sz val="14"/>
        <color rgb="FF0000FF"/>
        <rFont val="Arial"/>
        <family val="2"/>
      </rPr>
      <t xml:space="preserve">
1. Kajian Kepuasan Pelanggan dilaksanakan secara </t>
    </r>
    <r>
      <rPr>
        <i/>
        <sz val="14"/>
        <color rgb="FF0000FF"/>
        <rFont val="Arial"/>
        <family val="2"/>
      </rPr>
      <t>online.</t>
    </r>
    <r>
      <rPr>
        <sz val="14"/>
        <color rgb="FF0000FF"/>
        <rFont val="Arial"/>
        <family val="2"/>
      </rPr>
      <t xml:space="preserve">
</t>
    </r>
  </si>
  <si>
    <r>
      <rPr>
        <b/>
        <sz val="14"/>
        <color rgb="FF993300"/>
        <rFont val="Arial"/>
        <family val="2"/>
      </rPr>
      <t>Dokumen yang perlu disediakan:</t>
    </r>
    <r>
      <rPr>
        <sz val="14"/>
        <color rgb="FF0000FF"/>
        <rFont val="Arial"/>
        <family val="2"/>
      </rPr>
      <t xml:space="preserve">
1. Kaedah-keadah yang digunakan untuk melaksanakan hebahan; dan
2. Bukti-bukti hebahan seperti gambar, </t>
    </r>
    <r>
      <rPr>
        <i/>
        <sz val="14"/>
        <color rgb="FF0000FF"/>
        <rFont val="Arial"/>
        <family val="2"/>
      </rPr>
      <t>flyers</t>
    </r>
    <r>
      <rPr>
        <sz val="14"/>
        <color rgb="FF0000FF"/>
        <rFont val="Arial"/>
        <family val="2"/>
      </rPr>
      <t xml:space="preserve">, risalah, brosur, </t>
    </r>
    <r>
      <rPr>
        <i/>
        <sz val="14"/>
        <color rgb="FF0000FF"/>
        <rFont val="Arial"/>
        <family val="2"/>
      </rPr>
      <t>print screen</t>
    </r>
    <r>
      <rPr>
        <sz val="14"/>
        <color rgb="FF0000FF"/>
        <rFont val="Arial"/>
        <family val="2"/>
      </rPr>
      <t xml:space="preserve">, poster, keratan akhbar dan bukti-bukti lain melalui media elektronik.
</t>
    </r>
    <r>
      <rPr>
        <b/>
        <sz val="14"/>
        <color rgb="FF993300"/>
        <rFont val="Arial"/>
        <family val="2"/>
      </rPr>
      <t>Perkara yang disemak:</t>
    </r>
    <r>
      <rPr>
        <sz val="14"/>
        <color rgb="FF0000FF"/>
        <rFont val="Arial"/>
        <family val="2"/>
      </rPr>
      <t xml:space="preserve">
1. Bilangan kaedah yang digunakan untuk menghebahkan perkhidmatan/program agensi.</t>
    </r>
  </si>
  <si>
    <r>
      <rPr>
        <b/>
        <sz val="14"/>
        <color rgb="FF993300"/>
        <rFont val="Arial"/>
        <family val="2"/>
      </rPr>
      <t>Dokumen yang perlu disediakan:</t>
    </r>
    <r>
      <rPr>
        <sz val="14"/>
        <color rgb="FF0000FF"/>
        <rFont val="Arial"/>
        <family val="2"/>
      </rPr>
      <t xml:space="preserve">
1. Senarai promosi-promosi yang telah dilaksanakan oleh agensi; 
2. Kaedah pengukuran keberkesanan yang ditetapkan;
3. Laporan seperti borang maklum balas atau sistem e</t>
    </r>
    <r>
      <rPr>
        <i/>
        <sz val="14"/>
        <color rgb="FF0000FF"/>
        <rFont val="Arial"/>
        <family val="2"/>
      </rPr>
      <t>Rating</t>
    </r>
    <r>
      <rPr>
        <sz val="14"/>
        <color rgb="FF0000FF"/>
        <rFont val="Arial"/>
        <family val="2"/>
      </rPr>
      <t xml:space="preserve"> ke atas aktiviti promosi dan penghebahan yang dijalankan; dan
4. Minit/slaid pembentangan/laporan mesyuarat di mana hasil keberkesanan dibentang.
</t>
    </r>
    <r>
      <rPr>
        <b/>
        <sz val="14"/>
        <color rgb="FF993300"/>
        <rFont val="Arial"/>
        <family val="2"/>
      </rPr>
      <t>Perkara yang disemak:</t>
    </r>
    <r>
      <rPr>
        <sz val="14"/>
        <color rgb="FF0000FF"/>
        <rFont val="Arial"/>
        <family val="2"/>
      </rPr>
      <t xml:space="preserve">
1. Keberkesanan semua usaha-usaha promosi dinilai berdasarkan kaedah pengukuran yang ditetapkan.</t>
    </r>
  </si>
  <si>
    <t>Telah merancang untuk memindahkan rekod tetapi belum dilaksanakan (hanya mendapat khidmat nasihat daripada Arkib Negara)</t>
  </si>
  <si>
    <t>B5.6 Penyediaan Permintaan Ukur (PU)</t>
  </si>
  <si>
    <t>B5.5 B 5.5 Penyediaan Rekod Berdasarkan Pekeliling KPTG Bil. 12/1977</t>
  </si>
  <si>
    <t>B5.5 Penyediaan Rekod Berdasarkan Pekeliling KPTG Bil. 12/1977</t>
  </si>
  <si>
    <r>
      <rPr>
        <b/>
        <sz val="12"/>
        <color rgb="FF993300"/>
        <rFont val="Arial"/>
        <family val="2"/>
      </rPr>
      <t>S</t>
    </r>
    <r>
      <rPr>
        <sz val="12"/>
        <rFont val="Arial"/>
        <family val="2"/>
      </rPr>
      <t>ampling fail :
1) 10% daripada jumlah perserahan setahun atau minimum 10 fail
2) Diambil secara rawak 
Dokumen yang perlu disediakan:
1. Fail perserahan urusniaga/bukan urusniaga
2. Senarai semak berdasarkan urusan
Perkara yang disemak :*
1. Resit (Fi Pendaftaran dan bayaran denda (jika ada)) (bagi pengenaan bayaran denda lewat hendaklah berpandukan 
    Pekeliling KPTG Bil. 23/2009)
2. Bukti bayaran cukai tanah tahun perserahan itu dibuat
2. Surat Kebenaran bagi membuat urusan (jika berkenaan) 
3. Bukti penyeteman bagi urusniaga (seperti sijil setem, resit bayaran atau endorsan suatu perakuan mengikut 
    seksyen 37 Akta Setem 1949)
5. Surat kuasa wakil (Power of Attorney - PA) (jika berkenaan) 
4. DHKK
   *tambahan senarai semak jika melibatkan penyempurnaan (execution) oleh syarikat
6. Sijil SSM
7. Memorandum and Articles of Association (M&amp;A) 
8. Senarai Lembaga Pengarah Syarikat yang berkuatkuasa ketika penyempurnaan dibuat
9. Resolusi Syarikat
10. Sekiranya DHKK tidak disertakan seksyen 299 KTN hendaklah dipatuhi
*Senarai semak adalah bergantung kepada urusan yang dinilai (Urusniaga/bukan urusniaga| Nota/Borang)
_x0000__x0001_xᏄY_x0000__x0000__x0000__x0000__x0000__x0000__x0000__x0000__x0000__x0000__x0000__x0000__x0000__x0000__x0000__x0000__x0000__x0000__x0000_㺡倀㽡_x0000__x0000__x0000__x0000__x0000_㪀_x0000__x0000__x0000__x0000__x0000_㯀_x0000__x0000__x0000__x0000__x0000__x0000__x0000__x0000__x0000__x0000__x0000__x0000__x0000__x0000__x0000__x0000__x0000__x0000__x0000__x0000__x0000__x0000__x0000__x0000__x0000__x0000__xFFFF__xFFFF__x0000_㾀_x0000_㾀_x0000__x0000__x0000__x0000__x0000__x0000__x0000__x0000__x0000__x0000__x0000__x0000__x0000__x0000__x0000__x0000__x0000__x0000__x0000__x0000__x0000__x0000__x0000__x0000_ꀀ㺢倀㽡_x0000__x0000__x0000__x0000__x0000__x0000__x0000__x0000__x0000__x0000__x0000_㯀_x0000__x0000__x0000__x0000__x0000__x0000__x0000__x0000__x0000__x0000__x0000__x0000__x0000__x0000__x0000__x0000__x0000__x0000__x0000__x0000__x0000__x0000__x0000_㾀_x0000__x0000__xFFFF__xFFFF__x0000_㾀_x0000_㾀_x0000__x0000__x0000__x0000__x0000__x0000__x0000__x0000__x0000__x0000__x0000__x0000__x0000__x0000__x0000__x0000__x0000__x0000__x0000__x0000__x0000__x0000__x0000__x0000_ꀀ㺡㽢_x0000__x0000__x0000__x0000__x0000__x0000__x0000__x0000__x0000__x0000__x0000__x0000__x0000__x0000__x0000__x0000__x0000__x0000__x0000__x0000__x0000__x0000__x0000__x0000__x0000__x0000__x0000__x0000__x0000__x0000__x0000_㾀_x0000__x0000__x0000__x0000__x0000_㾀_xFFFF__xFFFF__x0000_㾀_x0000_㾀_x0000__x0000__x0000__x0000__x0000__x0000__x0000__x0000__x0000__x0000__x0000__x0000__x0000__x0000__x0000__x0000__x0000__x0000__x0000__x0000__x0000__x0000__x0000__x0000_㺡㽢_x0000__x0000__x0000__x0000__x0000_㪀_x0000__x0000__x0000__x0000__x0000__x0000__x0000__x0000__x0000__x0000__x0000__x0000__x0000__x0000__x0000__x0000__x0000__x0000__x0000__x0000__x0000__x0000__x0000__x0000__x0000__x0000__x0000__x0000__x0000__x0000__x0000_㾀_xFFFF__xFFFF__x0000_㾀_x0000_㾀_x0000__x0000__x0000__x0000__x0000__x0000__x0000__x0000__x0000__x0000__x0000__x0000__x0000__x0000__x0000__x0000__x0000__x0000__x0000__x0000__x0000__x0000__x0000__x0000_ꀀ㺢㽢_x0000__x0000__x0000__x0000__x0000__x0000__x0000__x0000__x0000__x0000__x0000__x0000__x0000__x0000__x0000__x0000__x0000__x0000__x0000__x0000__x0000__x0000__x0000__x0000__x0000__x0000__x0000__x0000__x0000__x0000__x0000__x0000__x0000__x0000__x0000_㾀_x0000_㾀_xFFFF__xFFFF__x0000_㾀_x0000_㾀_x0000__x0000__x0000__x0000__x0000__x0000__x0000__x0000__x0000__x0000__x0000__x0000__x0000__x0000__x0000__x0000__x0000__x0000__x0000__x0000__x0000__x0000__x0000__x0000_退㼔　㽷_x0000__x0000__x0000__x0000__x0000__x0000__x0000__x0000__x0000__x0000__x0000__x0000__x0000__x0000__x0000__x0000__x0000__x0000__x0000__x0000__x0000__x0000__x0000__x0000__x0000__x0000__x0000__x0000__x0000__x0000__x0000_㾀_x0000_㾀_x0000__x0000__x0000__x0000__xFFFF__xFFFF__x0000_䅐_x0000_㾀_x0000__x0000__x0000__x0000__x0000__x0000__x0000__x0000__x0000__x0000__x0000__x0000__x0000__x0000__x0000__x0000__x0000__x0000__x0000__x0000__x0000__x0000__x0000__x0000_ꀀ㼔　㽷_x0000__x0000__x0000__x0000__x0000_㨀_x0000__x0000__x0000__x0000__x0000__x0000__x0000__x0000__x0000__x0000__x0000__x0000__x0000__x0000__x0000__x0000__x0000__x0000__x0000__x0000__x0000__x0000__x0000__x0000__x0000__x0000__x0000_㾀_x0000__x0000__x0000__x0000__xFFFF__xFFFF__x0000_㾀_x0000_㾀_x0000__x0000__x0000__x0000__x0000__x0000__x0000__x0000__x0000__x0000__x0000__x0000__x0000__x0000__x0000__x0000__x0000__x0000__x0000__x0000__x0000__x0000__x0000__x0000_倀㼖　㽷_x0000__x0000__x0000__x0000__x0000__x0000__x0000__x0000__x0000__x0000__x0000__x0000__x0000__x0000__x0000__x0000__x0000__x0000__x0000__x0000__x0000__x0000__x0000__x0000__x0000__x0000__x0000__x0000__x0000__x0000__x0000__x0000__x0000_㾀_x0000_㾀_x0000__x0000__xFFFF__xFFFF__x0000_㾀_x0000_䅐_x0000__x0000__x0000__x0000__x0000__x0000__x0000__x0000__x0000__x0000__x0000__x0000__x0000__x0000__x0000__x0000__x0000__x0000__x0000__x0000__x0000__x0000__x0000__x0000_退㼔䀀㽷_x0000__x0000__x0000__x0000__x0000__x0000__x0000__x0000__x0000__x0000__x0000_㨀_x0000__x0000__x0000__x0000__x0000__x0000__x0000__x0000__x0000__x0000__x0000__x0000__x0000__x0000__x0000__x0000__x0000__x0000__x0000_㾀_x0000__x0000__x0000__x0000__x0000__x0000__xFFFF__xFFFF__x0000_䅐_x0000_䅐_x0000__x0000__x0000__x0000__x0000__x0000__x0000__x0000__x0000__x0000__x0000__x0000__x0000__x0000__x0000__x0000__x0000__x0000__x0000__x0000__x0000__x0000__x0000__x0000_ꀀ㼔䀀㽷_x0000__x0000__x0000__x0000__x0000_㨀_x0000__x0000__x0000__x0000__x0000_㨀_x0000__x0000__x0000__x0000__x0000__x0000__x0000__x0000__x0000__x0000__x0000__x0000__x0000__x0000__x0000__x0000__x0000__x0000__x0000__x0000__x0000__x0000__x0000__x0000__x0000__x0000__xFFFF__xFFFF__x0000_㾀_x0000_䅐_x0000__x0000__x0000__x0000__x0000__x0000__x0000__x0000__x0000__x0000__x0000__x0000__x0000__x0000__x0000__x0000__x0000__x0000__x0000__x0000__x0000__x0000__x0000__x0000_倀㼖䀀㽷_x0000__x0000__x0000__x0000__x0000__x0000__x0000__x0000__x0000__x0000__x0000_㨀_x0000__x0000__x0000__x0000__x0000__x0000__x0000__x0000__x0000__x0000__x0000__x0000__x0000__x0000__x0000__x0000__x0000__x0000__x0000__x0000__x0000__x0000__x0000_㾀_x0000__x0000__xFFFF__xFFFF__x0000_㾀_x0000_㾀_x0000__x0000__x0000__x0000__x0000__x0000__x0000__x0000__x0000__x0000__x0000__x0000__x0000__x0000__x0000__x0000__x0000__x0000__x0000__x0000__x0000__x0000__x0000__x0000_退㼔㽸_x0000__x0000__x0000__x0000__x0000__x0000__x0000__x0000__x0000__x0000__x0000__x0000__x0000__x0000__x0000__x0000__x0000__x0000__x0000__x0000__x0000__x0000__x0000__x0000__x0000__x0000__x0000__x0000__x0000__x0000__x0000_㾀_x0000__x0000__x0000__x0000__x0000_㾀_x0000__x0000__x0000__x0000__x0000__x0000__x0000__x0000__x0000__x0000__x0000__x0000__x0000__x0000__x0000__x0000__x0000__x0000__x0000__x0000__x0000__x0000__x0000__x0000__x0000__x0000__x0000__x0000__x0000__x0000_H_x0000_鎑硳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閐硳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b/>
        <sz val="14"/>
        <color rgb="FF0000FF"/>
        <rFont val="Arial"/>
        <family val="2"/>
      </rPr>
      <t/>
    </r>
  </si>
  <si>
    <t>103 ORANG</t>
  </si>
  <si>
    <t>DIBUAT OLEH SUK DAN HANTAR WAKIL SETAHUN 4 KALI</t>
  </si>
  <si>
    <t>KEBANYAKAN PERMOHONAN BERKELOMPOK DIANGKAT KE PBN LEBIH DARI TEMPOH YANG TETAPKAN</t>
  </si>
  <si>
    <t>Adakah pengguna yang mengakses SPTB menggunakan sistem biometrik ini? (Bagi Pejabat Tanah yang mempunyai kemudahan Biometrik)</t>
  </si>
  <si>
    <t>Melantik sekurang-kurang seorang Pegawai Rekod Jabatan (Gred 27 ke atas)  dan lebih</t>
  </si>
  <si>
    <t>Melantik sekurang-kurang seorang Pegawai Rekod Jabatan (Gred 27 ke atas) atau lebih  dan mempunyai senarai tugas (tetapi tidak melaksanakan tugas sebagai PRJ)</t>
  </si>
  <si>
    <t>Melantik seorang  Pegawai Rekod Jabatan (Gred 27 ke atas) atau lebih,  mempunyai senarai tugas dan menjalankan tugas PRJ</t>
  </si>
  <si>
    <t>Adakah agensi telah melantik Pegawai Rekod Jabatan (PRJ) mengikut gred yang ditetapkan dan melaksanakan tugas tersebut di agensi?</t>
  </si>
  <si>
    <t xml:space="preserve">Adakah agensi mengadakan latihan pengurusan rekod kepada kakitangan dan pegawai ?
</t>
  </si>
  <si>
    <t>Agensi telah melaksana  latihan Pengurusan Rekod anjuran luaran         
(ANM  / INTAN dll) atau dalaman (inisiatif jabatan) satu kali setahun;
dan
Mempunyai pelan operasi latihan</t>
  </si>
  <si>
    <t>Agensi telah melaksanakan  latihan berkaitan Pengurusan Rekod anjuran luaran (ANM / INTAN dll) atau dalaman (inisiatif jabatan)     2 kali setahun (juga hantar pegawai ke seminar / konvensyen / forum pengurusan rekod sekiranya ada);
dan
Mempunyai pelan operasi latihan</t>
  </si>
  <si>
    <t>Daftar Menggunakan Buku Daftar Surat Menyurat (Am 10 Pin 3/80) dan Buku Daftar Terperingkat  dan maklumat lengkap (surat keluar / masuk)</t>
  </si>
  <si>
    <t>Daftar Menggunakan Buku Daftar Surat Menyurat (Am 10 Pin 3/80) dan Buku Daftar Terperingkat dan maklumat lengkap;           seragam di semua bahagian/  seksyen/unit                                                                                                                                                                                               (serta menggunakan Sistem eSurat)</t>
  </si>
  <si>
    <t>Sedang merancang untuk menyediakan sistem klasifikasi fail Agensi</t>
  </si>
  <si>
    <t xml:space="preserve">Sedang menyediakan sistem klasifikasi fail Agensi;  
atau
telah mengguna
pakai  klasifikasi house keeping di  Agensi 
</t>
  </si>
  <si>
    <t xml:space="preserve">Agensi telah menyediakan sistem klasifikasi fail dan telah mengunapakai sistem klasifikasi fail housekeeping dan fungsian secara menyeluruh </t>
  </si>
  <si>
    <t xml:space="preserve">telah merancang untuk melupuskan rekod-rekod tanah (ada perbinc./  mesyuarat/ lawatan dari Arkib Negara )                      </t>
  </si>
  <si>
    <t>Membuat pelupusan 5 tahun sekali</t>
  </si>
  <si>
    <t>Membuat pelupusan 2-3  tahun sekali</t>
  </si>
  <si>
    <t>Membuat pelupusan satu kali setahun</t>
  </si>
  <si>
    <t xml:space="preserve">Telah
memindahkan: 
i. rekod yang telah diluluskan pemindahan;
ii. Laporan / terbitan rasmi; dan
iii. Pemindahan rekod berdasarkan JPR Urusan Am;               dan dilaksanakan 5 tahun sekali
</t>
  </si>
  <si>
    <t xml:space="preserve">Telah memindahkan: 
i. rekod yang telah diluluskan pemindahan;
ii. Laporan / terbitan rasmi; dan
iii. Pemindahan rekod berdasarkan JPR Urusan Am;               dan dilaksanakan 2-3 tahun sekali 
</t>
  </si>
  <si>
    <t xml:space="preserve">Telah memindahkan: 
i. rekod yang telah diluluskan pemindahan;
ii. Laporan / terbitan rasmi; dan
iii. Pemindahan rekod-rekod berdasarkan JPR Urusan Am; dan dilaksanakan setiap tahun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</si>
</sst>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Red]\(0.00\)"/>
  </numFmts>
  <fonts count="146" x14ac:knownFonts="1">
    <font>
      <sz val="10"/>
      <name val="Arial"/>
      <family val="2"/>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b/>
      <sz val="14"/>
      <name val="Arial"/>
      <family val="2"/>
    </font>
    <font>
      <b/>
      <sz val="14"/>
      <color indexed="9"/>
      <name val="Arial"/>
      <family val="2"/>
    </font>
    <font>
      <sz val="14"/>
      <color indexed="12"/>
      <name val="Arial"/>
      <family val="2"/>
    </font>
    <font>
      <b/>
      <sz val="14"/>
      <color indexed="12"/>
      <name val="Arial"/>
      <family val="2"/>
    </font>
    <font>
      <sz val="14"/>
      <color indexed="10"/>
      <name val="Arial"/>
      <family val="2"/>
    </font>
    <font>
      <i/>
      <sz val="14"/>
      <name val="Arial"/>
      <family val="2"/>
    </font>
    <font>
      <b/>
      <sz val="15"/>
      <name val="Arial"/>
      <family val="2"/>
    </font>
    <font>
      <sz val="15"/>
      <color indexed="12"/>
      <name val="Arial"/>
      <family val="2"/>
    </font>
    <font>
      <sz val="15"/>
      <name val="Arial"/>
      <family val="2"/>
    </font>
    <font>
      <sz val="15"/>
      <color indexed="12"/>
      <name val="Calibri"/>
      <family val="2"/>
    </font>
    <font>
      <b/>
      <sz val="15"/>
      <color indexed="8"/>
      <name val="Arial"/>
      <family val="2"/>
    </font>
    <font>
      <sz val="15"/>
      <color indexed="8"/>
      <name val="Arial"/>
      <family val="2"/>
    </font>
    <font>
      <i/>
      <sz val="15"/>
      <color indexed="8"/>
      <name val="Arial"/>
      <family val="2"/>
    </font>
    <font>
      <b/>
      <u/>
      <sz val="15"/>
      <color indexed="8"/>
      <name val="Arial"/>
      <family val="2"/>
    </font>
    <font>
      <b/>
      <sz val="13"/>
      <color indexed="9"/>
      <name val="Arial"/>
      <family val="2"/>
    </font>
    <font>
      <b/>
      <sz val="13"/>
      <color indexed="8"/>
      <name val="Arial"/>
      <family val="2"/>
    </font>
    <font>
      <sz val="13"/>
      <name val="Arial"/>
      <family val="2"/>
    </font>
    <font>
      <b/>
      <sz val="13"/>
      <color indexed="12"/>
      <name val="Arial"/>
      <family val="2"/>
    </font>
    <font>
      <sz val="13"/>
      <color indexed="12"/>
      <name val="Arial"/>
      <family val="2"/>
    </font>
    <font>
      <sz val="13"/>
      <color indexed="8"/>
      <name val="Arial"/>
      <family val="2"/>
    </font>
    <font>
      <sz val="13"/>
      <color indexed="10"/>
      <name val="Arial"/>
      <family val="2"/>
    </font>
    <font>
      <sz val="13"/>
      <color indexed="12"/>
      <name val="Calibri"/>
      <family val="2"/>
    </font>
    <font>
      <b/>
      <sz val="13"/>
      <name val="Arial"/>
      <family val="2"/>
    </font>
    <font>
      <sz val="13"/>
      <color indexed="8"/>
      <name val="Arial"/>
      <family val="2"/>
    </font>
    <font>
      <i/>
      <sz val="13"/>
      <color indexed="10"/>
      <name val="Arial"/>
      <family val="2"/>
    </font>
    <font>
      <b/>
      <sz val="13"/>
      <color indexed="10"/>
      <name val="Arial"/>
      <family val="2"/>
    </font>
    <font>
      <sz val="13"/>
      <color indexed="10"/>
      <name val="Calibri"/>
      <family val="2"/>
    </font>
    <font>
      <strike/>
      <sz val="14"/>
      <name val="Cambria"/>
      <family val="1"/>
    </font>
    <font>
      <strike/>
      <sz val="15"/>
      <name val="Cambria"/>
      <family val="1"/>
    </font>
    <font>
      <b/>
      <sz val="15"/>
      <color indexed="12"/>
      <name val="Arial"/>
      <family val="2"/>
    </font>
    <font>
      <b/>
      <sz val="14"/>
      <color theme="0"/>
      <name val="Arial"/>
      <family val="2"/>
    </font>
    <font>
      <sz val="14"/>
      <color theme="0"/>
      <name val="Arial"/>
      <family val="2"/>
    </font>
    <font>
      <sz val="14"/>
      <color theme="1"/>
      <name val="Arial"/>
      <family val="2"/>
    </font>
    <font>
      <b/>
      <sz val="15"/>
      <color theme="1"/>
      <name val="Arial"/>
      <family val="2"/>
    </font>
    <font>
      <sz val="15"/>
      <color theme="1"/>
      <name val="Arial"/>
      <family val="2"/>
    </font>
    <font>
      <sz val="15"/>
      <color theme="0"/>
      <name val="Arial"/>
      <family val="2"/>
    </font>
    <font>
      <b/>
      <sz val="15"/>
      <color theme="0"/>
      <name val="Arial"/>
      <family val="2"/>
    </font>
    <font>
      <b/>
      <sz val="13"/>
      <color theme="5" tint="-0.249977111117893"/>
      <name val="Arial"/>
      <family val="2"/>
    </font>
    <font>
      <b/>
      <sz val="13"/>
      <color theme="1"/>
      <name val="Arial"/>
      <family val="2"/>
    </font>
    <font>
      <sz val="13"/>
      <color theme="0"/>
      <name val="Arial"/>
      <family val="2"/>
    </font>
    <font>
      <b/>
      <sz val="13"/>
      <color theme="0"/>
      <name val="Arial"/>
      <family val="2"/>
    </font>
    <font>
      <sz val="13"/>
      <color theme="1"/>
      <name val="Arial"/>
      <family val="2"/>
    </font>
    <font>
      <sz val="13"/>
      <color rgb="FFFF0000"/>
      <name val="Arial"/>
      <family val="2"/>
    </font>
    <font>
      <b/>
      <sz val="15"/>
      <color rgb="FFFF0000"/>
      <name val="Arial"/>
      <family val="2"/>
    </font>
    <font>
      <strike/>
      <sz val="15"/>
      <color theme="0"/>
      <name val="Cambria"/>
      <family val="1"/>
    </font>
    <font>
      <b/>
      <strike/>
      <sz val="15"/>
      <color theme="0"/>
      <name val="Cambria"/>
      <family val="1"/>
    </font>
    <font>
      <strike/>
      <sz val="15"/>
      <color theme="1"/>
      <name val="Cambria"/>
      <family val="1"/>
    </font>
    <font>
      <b/>
      <strike/>
      <sz val="15"/>
      <color rgb="FFFF0000"/>
      <name val="Cambria"/>
      <family val="1"/>
    </font>
    <font>
      <b/>
      <u/>
      <sz val="15"/>
      <color theme="1"/>
      <name val="Arial"/>
      <family val="2"/>
    </font>
    <font>
      <i/>
      <sz val="15"/>
      <color theme="1"/>
      <name val="Arial"/>
      <family val="2"/>
    </font>
    <font>
      <i/>
      <sz val="15"/>
      <color theme="0"/>
      <name val="Arial"/>
      <family val="2"/>
    </font>
    <font>
      <b/>
      <i/>
      <sz val="15"/>
      <color theme="0"/>
      <name val="Arial"/>
      <family val="2"/>
    </font>
    <font>
      <sz val="15"/>
      <color rgb="FF000000"/>
      <name val="Arial"/>
      <family val="2"/>
    </font>
    <font>
      <sz val="15"/>
      <color rgb="FFC00000"/>
      <name val="Arial"/>
      <family val="2"/>
    </font>
    <font>
      <sz val="14"/>
      <color rgb="FF0000FF"/>
      <name val="Arial"/>
      <family val="2"/>
    </font>
    <font>
      <b/>
      <sz val="14"/>
      <color rgb="FF000099"/>
      <name val="Arial"/>
      <family val="2"/>
    </font>
    <font>
      <sz val="14"/>
      <color rgb="FF0033CC"/>
      <name val="Arial"/>
      <family val="2"/>
    </font>
    <font>
      <sz val="15"/>
      <color theme="1"/>
      <name val="Cambria"/>
      <family val="1"/>
    </font>
    <font>
      <sz val="14"/>
      <color rgb="FFFF0000"/>
      <name val="Arial"/>
      <family val="2"/>
    </font>
    <font>
      <b/>
      <sz val="14"/>
      <color rgb="FF990000"/>
      <name val="Arial"/>
      <family val="2"/>
    </font>
    <font>
      <b/>
      <sz val="14"/>
      <color rgb="FF0000FF"/>
      <name val="Arial"/>
      <family val="2"/>
    </font>
    <font>
      <b/>
      <sz val="14"/>
      <color rgb="FFFF0000"/>
      <name val="Arial"/>
      <family val="2"/>
    </font>
    <font>
      <u/>
      <sz val="14"/>
      <color rgb="FF0000FF"/>
      <name val="Arial"/>
      <family val="2"/>
    </font>
    <font>
      <strike/>
      <sz val="14"/>
      <color rgb="FFFF0000"/>
      <name val="Arial"/>
      <family val="2"/>
    </font>
    <font>
      <sz val="14"/>
      <color rgb="FF0000FF"/>
      <name val="Calibri"/>
      <family val="2"/>
    </font>
    <font>
      <sz val="14"/>
      <color rgb="FF0000FF"/>
      <name val="Symbol"/>
      <family val="1"/>
      <charset val="2"/>
    </font>
    <font>
      <i/>
      <sz val="14"/>
      <color rgb="FF0000FF"/>
      <name val="Arial"/>
      <family val="2"/>
    </font>
    <font>
      <sz val="12"/>
      <color rgb="FF0000FF"/>
      <name val="Arial"/>
      <family val="2"/>
    </font>
    <font>
      <b/>
      <sz val="14"/>
      <color rgb="FF1E0EE8"/>
      <name val="Arial"/>
      <family val="2"/>
    </font>
    <font>
      <sz val="14"/>
      <color rgb="FF1E0EE8"/>
      <name val="Arial"/>
      <family val="2"/>
    </font>
    <font>
      <b/>
      <strike/>
      <sz val="14"/>
      <color rgb="FF1E0EE8"/>
      <name val="Arial"/>
      <family val="2"/>
    </font>
    <font>
      <strike/>
      <sz val="14"/>
      <color rgb="FF0000FF"/>
      <name val="Arial"/>
      <family val="2"/>
    </font>
    <font>
      <strike/>
      <sz val="14"/>
      <color rgb="FF1E0EE8"/>
      <name val="Arial"/>
      <family val="2"/>
    </font>
    <font>
      <b/>
      <sz val="14"/>
      <color rgb="FF993300"/>
      <name val="Arial"/>
      <family val="2"/>
    </font>
    <font>
      <b/>
      <i/>
      <sz val="14"/>
      <color rgb="FF1E0EE8"/>
      <name val="Arial"/>
      <family val="2"/>
    </font>
    <font>
      <i/>
      <sz val="14"/>
      <color rgb="FF1E0EE8"/>
      <name val="Arial"/>
      <family val="2"/>
    </font>
    <font>
      <b/>
      <sz val="14"/>
      <color theme="1"/>
      <name val="Arial"/>
      <family val="2"/>
    </font>
    <font>
      <b/>
      <i/>
      <sz val="14"/>
      <color theme="0"/>
      <name val="Arial"/>
      <family val="2"/>
    </font>
    <font>
      <b/>
      <sz val="10"/>
      <name val="Arial"/>
      <family val="2"/>
    </font>
    <font>
      <b/>
      <sz val="14"/>
      <color rgb="FF913C0D"/>
      <name val="Arial"/>
      <family val="2"/>
    </font>
    <font>
      <b/>
      <strike/>
      <sz val="14"/>
      <color rgb="FF913C0D"/>
      <name val="Arial"/>
      <family val="2"/>
    </font>
    <font>
      <sz val="14"/>
      <color rgb="FF913C0D"/>
      <name val="Arial"/>
      <family val="2"/>
    </font>
    <font>
      <b/>
      <i/>
      <sz val="14"/>
      <color rgb="FF913C0D"/>
      <name val="Arial"/>
      <family val="2"/>
    </font>
    <font>
      <b/>
      <sz val="14"/>
      <name val="Calibri"/>
      <family val="2"/>
      <scheme val="minor"/>
    </font>
    <font>
      <sz val="14"/>
      <name val="Calibri"/>
      <family val="2"/>
      <scheme val="minor"/>
    </font>
    <font>
      <sz val="14"/>
      <color rgb="FF990000"/>
      <name val="Arial"/>
      <family val="2"/>
    </font>
    <font>
      <b/>
      <sz val="22"/>
      <color indexed="9"/>
      <name val="Arial"/>
      <family val="2"/>
    </font>
    <font>
      <b/>
      <sz val="12"/>
      <name val="Arial"/>
      <family val="2"/>
    </font>
    <font>
      <b/>
      <sz val="12"/>
      <color theme="1"/>
      <name val="Arial"/>
      <family val="2"/>
    </font>
    <font>
      <b/>
      <sz val="12"/>
      <color indexed="9"/>
      <name val="Arial"/>
      <family val="2"/>
    </font>
    <font>
      <b/>
      <sz val="12"/>
      <color theme="0"/>
      <name val="Arial"/>
      <family val="2"/>
    </font>
    <font>
      <sz val="12"/>
      <name val="Arial"/>
      <family val="2"/>
    </font>
    <font>
      <sz val="12"/>
      <color theme="0"/>
      <name val="Arial"/>
      <family val="2"/>
    </font>
    <font>
      <sz val="10"/>
      <color theme="0"/>
      <name val="Arial"/>
      <family val="2"/>
    </font>
    <font>
      <b/>
      <i/>
      <sz val="12"/>
      <color theme="0"/>
      <name val="Arial"/>
      <family val="2"/>
    </font>
    <font>
      <b/>
      <sz val="14"/>
      <color rgb="FFFFFFFF"/>
      <name val="Arial"/>
      <family val="2"/>
    </font>
    <font>
      <sz val="14"/>
      <color rgb="FFFFFFFF"/>
      <name val="Arial"/>
      <family val="2"/>
    </font>
    <font>
      <b/>
      <sz val="14"/>
      <color rgb="FFC65911"/>
      <name val="Arial"/>
      <family val="2"/>
    </font>
    <font>
      <i/>
      <u/>
      <sz val="14"/>
      <color rgb="FF0000FF"/>
      <name val="Arial"/>
      <family val="2"/>
    </font>
    <font>
      <sz val="14"/>
      <color rgb="FF993300"/>
      <name val="Arial"/>
      <family val="2"/>
    </font>
    <font>
      <sz val="14"/>
      <color rgb="FF333F4F"/>
      <name val="Arial"/>
      <family val="2"/>
    </font>
    <font>
      <b/>
      <i/>
      <sz val="14"/>
      <color rgb="FF993300"/>
      <name val="Arial"/>
      <family val="2"/>
    </font>
    <font>
      <b/>
      <sz val="14"/>
      <color rgb="FF375623"/>
      <name val="Arial"/>
      <family val="2"/>
    </font>
    <font>
      <b/>
      <i/>
      <sz val="14"/>
      <color rgb="FF0000FF"/>
      <name val="Arial"/>
      <family val="2"/>
    </font>
    <font>
      <sz val="14"/>
      <color rgb="FF0066CC"/>
      <name val="Arial"/>
      <family val="2"/>
    </font>
    <font>
      <i/>
      <sz val="14"/>
      <color rgb="FF993300"/>
      <name val="Arial"/>
      <family val="2"/>
    </font>
    <font>
      <sz val="14"/>
      <color rgb="FF375623"/>
      <name val="Arial"/>
      <family val="2"/>
    </font>
    <font>
      <sz val="14"/>
      <color rgb="FF000000"/>
      <name val="Arial"/>
      <family val="2"/>
    </font>
    <font>
      <sz val="14"/>
      <color rgb="FF800000"/>
      <name val="Arial"/>
      <family val="2"/>
    </font>
    <font>
      <u/>
      <sz val="14"/>
      <color rgb="FF000000"/>
      <name val="Arial"/>
      <family val="2"/>
    </font>
    <font>
      <u/>
      <sz val="14"/>
      <color rgb="FF800000"/>
      <name val="Arial"/>
      <family val="2"/>
    </font>
    <font>
      <sz val="12"/>
      <color rgb="FF0000CC"/>
      <name val="Arial"/>
      <family val="2"/>
    </font>
    <font>
      <u/>
      <sz val="12"/>
      <color rgb="FF0000FF"/>
      <name val="Arial"/>
      <family val="2"/>
    </font>
    <font>
      <b/>
      <sz val="14"/>
      <color rgb="FFC00000"/>
      <name val="Arial"/>
      <family val="2"/>
    </font>
    <font>
      <sz val="14"/>
      <color rgb="FF0000CC"/>
      <name val="Arial"/>
      <family val="2"/>
    </font>
    <font>
      <b/>
      <sz val="14"/>
      <color rgb="FF0000CC"/>
      <name val="Arial"/>
      <family val="2"/>
    </font>
    <font>
      <b/>
      <strike/>
      <sz val="14"/>
      <color rgb="FF0000FF"/>
      <name val="Arial"/>
      <family val="2"/>
    </font>
    <font>
      <strike/>
      <sz val="14"/>
      <color rgb="FF000000"/>
      <name val="Arial"/>
      <family val="2"/>
    </font>
    <font>
      <strike/>
      <sz val="14"/>
      <name val="Arial"/>
      <family val="2"/>
    </font>
    <font>
      <b/>
      <sz val="14"/>
      <color rgb="FF000000"/>
      <name val="Arial"/>
      <family val="2"/>
    </font>
    <font>
      <b/>
      <i/>
      <sz val="14"/>
      <color rgb="FFFFFFFF"/>
      <name val="Arial"/>
      <family val="2"/>
    </font>
    <font>
      <b/>
      <sz val="14"/>
      <color rgb="FFFFFFFF"/>
      <name val="Calibri"/>
      <family val="2"/>
    </font>
    <font>
      <b/>
      <sz val="12"/>
      <color rgb="FF993300"/>
      <name val="Arial"/>
      <family val="2"/>
    </font>
    <font>
      <b/>
      <sz val="24"/>
      <color rgb="FFFFFFFF"/>
      <name val="Calibri"/>
      <family val="2"/>
    </font>
    <font>
      <b/>
      <sz val="16"/>
      <color rgb="FF000000"/>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39"/>
      </patternFill>
    </fill>
    <fill>
      <patternFill patternType="solid">
        <fgColor indexed="43"/>
        <bgColor indexed="26"/>
      </patternFill>
    </fill>
    <fill>
      <patternFill patternType="solid">
        <fgColor theme="0"/>
        <bgColor indexed="64"/>
      </patternFill>
    </fill>
    <fill>
      <patternFill patternType="solid">
        <fgColor rgb="FF993300"/>
        <bgColor indexed="64"/>
      </patternFill>
    </fill>
    <fill>
      <patternFill patternType="solid">
        <fgColor rgb="FFFFFF99"/>
        <bgColor indexed="64"/>
      </patternFill>
    </fill>
    <fill>
      <patternFill patternType="solid">
        <fgColor theme="5" tint="-0.249977111117893"/>
        <bgColor indexed="64"/>
      </patternFill>
    </fill>
    <fill>
      <patternFill patternType="solid">
        <fgColor rgb="FFFFFF00"/>
        <bgColor indexed="64"/>
      </patternFill>
    </fill>
    <fill>
      <patternFill patternType="solid">
        <fgColor rgb="FFFFFF00"/>
        <bgColor indexed="25"/>
      </patternFill>
    </fill>
    <fill>
      <patternFill patternType="solid">
        <fgColor theme="0"/>
        <bgColor indexed="39"/>
      </patternFill>
    </fill>
    <fill>
      <patternFill patternType="solid">
        <fgColor rgb="FFFFFFCC"/>
        <bgColor indexed="64"/>
      </patternFill>
    </fill>
    <fill>
      <patternFill patternType="solid">
        <fgColor rgb="FF800000"/>
        <bgColor indexed="64"/>
      </patternFill>
    </fill>
    <fill>
      <patternFill patternType="solid">
        <fgColor rgb="FFFFFF99"/>
        <bgColor indexed="26"/>
      </patternFill>
    </fill>
    <fill>
      <patternFill patternType="solid">
        <fgColor rgb="FFFFFF99"/>
        <bgColor indexed="13"/>
      </patternFill>
    </fill>
    <fill>
      <patternFill patternType="solid">
        <fgColor indexed="51"/>
        <bgColor indexed="13"/>
      </patternFill>
    </fill>
    <fill>
      <patternFill patternType="solid">
        <fgColor indexed="51"/>
        <bgColor indexed="64"/>
      </patternFill>
    </fill>
    <fill>
      <patternFill patternType="solid">
        <fgColor theme="0"/>
        <bgColor indexed="25"/>
      </patternFill>
    </fill>
    <fill>
      <patternFill patternType="solid">
        <fgColor rgb="FF00B0F0"/>
        <bgColor indexed="64"/>
      </patternFill>
    </fill>
    <fill>
      <patternFill patternType="solid">
        <fgColor rgb="FFA5450F"/>
        <bgColor indexed="64"/>
      </patternFill>
    </fill>
    <fill>
      <patternFill patternType="solid">
        <fgColor rgb="FFA5450F"/>
        <bgColor indexed="25"/>
      </patternFill>
    </fill>
    <fill>
      <patternFill patternType="solid">
        <fgColor rgb="FFFFFF00"/>
        <bgColor indexed="13"/>
      </patternFill>
    </fill>
    <fill>
      <patternFill patternType="solid">
        <fgColor indexed="8"/>
        <bgColor indexed="58"/>
      </patternFill>
    </fill>
    <fill>
      <patternFill patternType="solid">
        <fgColor indexed="60"/>
        <bgColor indexed="13"/>
      </patternFill>
    </fill>
    <fill>
      <patternFill patternType="solid">
        <fgColor indexed="8"/>
        <bgColor indexed="64"/>
      </patternFill>
    </fill>
    <fill>
      <patternFill patternType="solid">
        <fgColor indexed="43"/>
        <bgColor indexed="13"/>
      </patternFill>
    </fill>
    <fill>
      <patternFill patternType="solid">
        <fgColor rgb="FFFFCC00"/>
        <bgColor indexed="13"/>
      </patternFill>
    </fill>
    <fill>
      <patternFill patternType="solid">
        <fgColor indexed="60"/>
        <bgColor indexed="25"/>
      </patternFill>
    </fill>
    <fill>
      <patternFill patternType="solid">
        <fgColor rgb="FF993300"/>
        <bgColor indexed="25"/>
      </patternFill>
    </fill>
    <fill>
      <patternFill patternType="solid">
        <fgColor indexed="17"/>
        <bgColor indexed="39"/>
      </patternFill>
    </fill>
    <fill>
      <patternFill patternType="solid">
        <fgColor rgb="FF0000FF"/>
        <bgColor rgb="FF0000FF"/>
      </patternFill>
    </fill>
    <fill>
      <patternFill patternType="solid">
        <fgColor rgb="FF0000FF"/>
        <bgColor rgb="FF000000"/>
      </patternFill>
    </fill>
    <fill>
      <patternFill patternType="solid">
        <fgColor rgb="FFFFFF66"/>
        <bgColor rgb="FFFFFF00"/>
      </patternFill>
    </fill>
    <fill>
      <patternFill patternType="solid">
        <fgColor rgb="FFFFFF99"/>
        <bgColor rgb="FFFFFFCC"/>
      </patternFill>
    </fill>
    <fill>
      <patternFill patternType="solid">
        <fgColor rgb="FFFFFF99"/>
        <bgColor rgb="FFFFFF00"/>
      </patternFill>
    </fill>
    <fill>
      <patternFill patternType="solid">
        <fgColor rgb="FFC75F09"/>
        <bgColor rgb="FF000000"/>
      </patternFill>
    </fill>
    <fill>
      <patternFill patternType="solid">
        <fgColor rgb="FFC75F09"/>
        <bgColor rgb="FF993366"/>
      </patternFill>
    </fill>
    <fill>
      <patternFill patternType="solid">
        <fgColor rgb="FFFFFFFF"/>
        <bgColor rgb="FF000000"/>
      </patternFill>
    </fill>
    <fill>
      <patternFill patternType="solid">
        <fgColor rgb="FFBFBFBF"/>
        <bgColor rgb="FF000000"/>
      </patternFill>
    </fill>
    <fill>
      <patternFill patternType="solid">
        <fgColor rgb="FF70AD47"/>
        <bgColor rgb="FF000000"/>
      </patternFill>
    </fill>
    <fill>
      <patternFill patternType="solid">
        <fgColor rgb="FFFFFF00"/>
        <bgColor rgb="FF000000"/>
      </patternFill>
    </fill>
    <fill>
      <patternFill patternType="solid">
        <fgColor rgb="FFD66918"/>
        <bgColor rgb="FF000000"/>
      </patternFill>
    </fill>
    <fill>
      <patternFill patternType="solid">
        <fgColor rgb="FFFFC000"/>
        <bgColor rgb="FF000000"/>
      </patternFill>
    </fill>
    <fill>
      <patternFill patternType="solid">
        <fgColor rgb="FF969696"/>
        <bgColor rgb="FF000000"/>
      </patternFill>
    </fill>
    <fill>
      <patternFill patternType="solid">
        <fgColor rgb="FFA6A6A6"/>
        <bgColor rgb="FF000000"/>
      </patternFill>
    </fill>
    <fill>
      <patternFill patternType="solid">
        <fgColor rgb="FFA6A6A6"/>
        <bgColor rgb="FFC0C0C0"/>
      </patternFill>
    </fill>
    <fill>
      <patternFill patternType="solid">
        <fgColor rgb="FFFFFFFF"/>
        <bgColor rgb="FFC0C0C0"/>
      </patternFill>
    </fill>
    <fill>
      <patternFill patternType="solid">
        <fgColor rgb="FF70AD47"/>
        <bgColor rgb="FFCCFFFF"/>
      </patternFill>
    </fill>
    <fill>
      <patternFill patternType="solid">
        <fgColor rgb="FF808080"/>
        <bgColor rgb="FF000000"/>
      </patternFill>
    </fill>
    <fill>
      <patternFill patternType="solid">
        <fgColor rgb="FFFFCC00"/>
        <bgColor rgb="FFFFFF00"/>
      </patternFill>
    </fill>
    <fill>
      <patternFill patternType="solid">
        <fgColor rgb="FFFFFF99"/>
        <bgColor rgb="FF000000"/>
      </patternFill>
    </fill>
    <fill>
      <patternFill patternType="solid">
        <fgColor rgb="FFFFCC00"/>
        <bgColor rgb="FF000000"/>
      </patternFill>
    </fill>
    <fill>
      <patternFill patternType="solid">
        <fgColor rgb="FFC75F09"/>
        <bgColor rgb="FFFFFFCC"/>
      </patternFill>
    </fill>
    <fill>
      <patternFill patternType="solid">
        <fgColor rgb="FFA5A5A5"/>
        <bgColor rgb="FFFFFFFF"/>
      </patternFill>
    </fill>
    <fill>
      <patternFill patternType="solid">
        <fgColor rgb="FFFFFF00"/>
        <bgColor rgb="FFFFFF00"/>
      </patternFill>
    </fill>
    <fill>
      <patternFill patternType="solid">
        <fgColor theme="5" tint="0.39997558519241921"/>
        <bgColor indexed="64"/>
      </patternFill>
    </fill>
    <fill>
      <patternFill patternType="solid">
        <fgColor theme="5" tint="0.39997558519241921"/>
        <bgColor rgb="FF000000"/>
      </patternFill>
    </fill>
    <fill>
      <patternFill patternType="solid">
        <fgColor rgb="FF92D05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diagonal/>
    </border>
    <border>
      <left style="medium">
        <color indexed="64"/>
      </left>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medium">
        <color indexed="64"/>
      </left>
      <right style="thin">
        <color indexed="64"/>
      </right>
      <top style="medium">
        <color indexed="64"/>
      </top>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medium">
        <color indexed="64"/>
      </top>
      <bottom/>
      <diagonal/>
    </border>
    <border>
      <left style="medium">
        <color rgb="FF000000"/>
      </left>
      <right style="medium">
        <color rgb="FF000000"/>
      </right>
      <top/>
      <bottom style="medium">
        <color rgb="FF000000"/>
      </bottom>
      <diagonal/>
    </border>
  </borders>
  <cellStyleXfs count="690">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9" fontId="2" fillId="0" borderId="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9" fontId="2" fillId="0" borderId="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567">
    <xf numFmtId="0" fontId="0" fillId="0" borderId="0" xfId="0"/>
    <xf numFmtId="0" fontId="20" fillId="0" borderId="10" xfId="0" applyFont="1" applyBorder="1" applyAlignment="1">
      <alignment horizontal="justify" vertical="top" wrapText="1"/>
    </xf>
    <xf numFmtId="0" fontId="20" fillId="0" borderId="0" xfId="0" applyFont="1" applyBorder="1" applyAlignment="1">
      <alignment horizontal="justify" vertical="top" wrapText="1"/>
    </xf>
    <xf numFmtId="0" fontId="22" fillId="24" borderId="10" xfId="0" applyFont="1" applyFill="1" applyBorder="1" applyAlignment="1">
      <alignment horizontal="center" vertical="center" wrapText="1"/>
    </xf>
    <xf numFmtId="0" fontId="20" fillId="0" borderId="0" xfId="0" applyFont="1" applyAlignment="1">
      <alignment wrapText="1"/>
    </xf>
    <xf numFmtId="164" fontId="22" fillId="24" borderId="10" xfId="0" applyNumberFormat="1" applyFont="1" applyFill="1" applyBorder="1" applyAlignment="1">
      <alignment horizontal="center" vertical="center" wrapText="1"/>
    </xf>
    <xf numFmtId="0" fontId="22" fillId="24" borderId="10" xfId="0" applyFont="1" applyFill="1" applyBorder="1" applyAlignment="1">
      <alignment vertical="center" wrapText="1"/>
    </xf>
    <xf numFmtId="0" fontId="51" fillId="24" borderId="10" xfId="0" applyFont="1" applyFill="1" applyBorder="1" applyAlignment="1">
      <alignment vertical="center" wrapText="1"/>
    </xf>
    <xf numFmtId="0" fontId="22" fillId="24" borderId="11" xfId="0" applyFont="1" applyFill="1" applyBorder="1" applyAlignment="1">
      <alignment vertical="center" wrapText="1"/>
    </xf>
    <xf numFmtId="0" fontId="22" fillId="24" borderId="0" xfId="0" applyFont="1" applyFill="1" applyBorder="1" applyAlignment="1">
      <alignment vertical="center" wrapText="1"/>
    </xf>
    <xf numFmtId="0" fontId="23" fillId="0" borderId="0" xfId="0" applyFont="1" applyAlignment="1">
      <alignment wrapText="1"/>
    </xf>
    <xf numFmtId="0" fontId="23" fillId="0" borderId="0" xfId="0" applyFont="1" applyFill="1" applyAlignment="1">
      <alignment wrapText="1"/>
    </xf>
    <xf numFmtId="0" fontId="20" fillId="0" borderId="0" xfId="0" applyFont="1" applyFill="1" applyAlignment="1">
      <alignment wrapText="1"/>
    </xf>
    <xf numFmtId="0" fontId="20" fillId="26" borderId="0" xfId="0" applyFont="1" applyFill="1" applyAlignment="1">
      <alignment wrapText="1"/>
    </xf>
    <xf numFmtId="0" fontId="25" fillId="0" borderId="0" xfId="0" applyFont="1" applyFill="1" applyAlignment="1">
      <alignment wrapText="1"/>
    </xf>
    <xf numFmtId="0" fontId="20" fillId="0" borderId="0" xfId="0" applyFont="1" applyAlignment="1">
      <alignment vertical="center" wrapText="1"/>
    </xf>
    <xf numFmtId="0" fontId="52" fillId="27" borderId="0" xfId="0" applyFont="1" applyFill="1" applyAlignment="1">
      <alignment wrapText="1"/>
    </xf>
    <xf numFmtId="0" fontId="23" fillId="28" borderId="0" xfId="0" applyFont="1" applyFill="1" applyAlignment="1">
      <alignment wrapText="1"/>
    </xf>
    <xf numFmtId="0" fontId="25" fillId="28" borderId="0" xfId="0" applyFont="1" applyFill="1" applyAlignment="1">
      <alignment wrapText="1"/>
    </xf>
    <xf numFmtId="0" fontId="53" fillId="28" borderId="0" xfId="0" applyFont="1" applyFill="1" applyAlignment="1">
      <alignment wrapText="1"/>
    </xf>
    <xf numFmtId="0" fontId="20" fillId="0" borderId="0" xfId="0" applyFont="1" applyBorder="1" applyAlignment="1">
      <alignment horizontal="center" vertical="top" wrapText="1"/>
    </xf>
    <xf numFmtId="2" fontId="20" fillId="0" borderId="0" xfId="0" applyNumberFormat="1" applyFont="1" applyBorder="1" applyAlignment="1">
      <alignment horizontal="justify" vertical="top" wrapText="1"/>
    </xf>
    <xf numFmtId="0" fontId="23" fillId="0" borderId="0" xfId="0" applyNumberFormat="1" applyFont="1" applyBorder="1" applyAlignment="1">
      <alignment horizontal="justify" vertical="top" wrapText="1"/>
    </xf>
    <xf numFmtId="0" fontId="51" fillId="0" borderId="0" xfId="0" applyFont="1" applyBorder="1" applyAlignment="1">
      <alignment horizontal="center" vertical="top" wrapText="1"/>
    </xf>
    <xf numFmtId="0" fontId="20" fillId="0" borderId="0" xfId="0" applyFont="1" applyBorder="1" applyAlignment="1">
      <alignment wrapText="1"/>
    </xf>
    <xf numFmtId="0" fontId="20" fillId="0" borderId="10" xfId="0" applyFont="1" applyBorder="1" applyAlignment="1">
      <alignment horizontal="center" vertical="top" wrapText="1"/>
    </xf>
    <xf numFmtId="0" fontId="51" fillId="0" borderId="10" xfId="0" applyFont="1" applyBorder="1" applyAlignment="1">
      <alignment horizontal="center" vertical="top" wrapText="1"/>
    </xf>
    <xf numFmtId="2" fontId="20" fillId="0" borderId="10" xfId="0" applyNumberFormat="1" applyFont="1" applyBorder="1" applyAlignment="1">
      <alignment horizontal="justify" vertical="top" wrapText="1"/>
    </xf>
    <xf numFmtId="0" fontId="23" fillId="0" borderId="10" xfId="0" applyNumberFormat="1" applyFont="1" applyBorder="1" applyAlignment="1">
      <alignment horizontal="justify" vertical="top" wrapText="1"/>
    </xf>
    <xf numFmtId="0" fontId="20" fillId="0" borderId="11" xfId="0" applyFont="1" applyBorder="1" applyAlignment="1">
      <alignment horizontal="justify" vertical="top" wrapText="1"/>
    </xf>
    <xf numFmtId="0" fontId="54" fillId="0" borderId="0" xfId="0" applyFont="1" applyBorder="1" applyAlignment="1">
      <alignment horizontal="center"/>
    </xf>
    <xf numFmtId="0" fontId="55" fillId="0" borderId="0" xfId="0" applyFont="1" applyBorder="1" applyAlignment="1">
      <alignment horizontal="center" vertical="top"/>
    </xf>
    <xf numFmtId="0" fontId="28" fillId="0" borderId="12" xfId="0" applyNumberFormat="1" applyFont="1" applyFill="1" applyBorder="1" applyAlignment="1">
      <alignment horizontal="center" vertical="top" wrapText="1"/>
    </xf>
    <xf numFmtId="0" fontId="28" fillId="0" borderId="0" xfId="0" applyNumberFormat="1" applyFont="1" applyFill="1" applyBorder="1" applyAlignment="1">
      <alignment horizontal="center" vertical="top" wrapText="1"/>
    </xf>
    <xf numFmtId="2" fontId="28" fillId="0" borderId="0" xfId="0" applyNumberFormat="1" applyFont="1" applyFill="1" applyBorder="1" applyAlignment="1">
      <alignment horizontal="center" vertical="top" wrapText="1"/>
    </xf>
    <xf numFmtId="0" fontId="55" fillId="0" borderId="12" xfId="0" applyFont="1" applyBorder="1"/>
    <xf numFmtId="0" fontId="55" fillId="0" borderId="0" xfId="0" applyFont="1" applyBorder="1"/>
    <xf numFmtId="0" fontId="29" fillId="0" borderId="12" xfId="0" applyFont="1" applyBorder="1" applyAlignment="1">
      <alignment horizontal="justify" vertical="top" wrapText="1"/>
    </xf>
    <xf numFmtId="0" fontId="54" fillId="0" borderId="13" xfId="0" applyFont="1" applyBorder="1" applyAlignment="1">
      <alignment horizontal="center"/>
    </xf>
    <xf numFmtId="0" fontId="54" fillId="0" borderId="0" xfId="0" applyFont="1" applyBorder="1" applyAlignment="1">
      <alignment horizontal="left"/>
    </xf>
    <xf numFmtId="0" fontId="54" fillId="0" borderId="0" xfId="0" applyFont="1" applyBorder="1" applyAlignment="1"/>
    <xf numFmtId="0" fontId="55" fillId="0" borderId="13" xfId="0" applyFont="1" applyBorder="1" applyAlignment="1">
      <alignment horizontal="center"/>
    </xf>
    <xf numFmtId="0" fontId="55" fillId="0" borderId="13" xfId="0" applyFont="1" applyBorder="1"/>
    <xf numFmtId="2" fontId="28" fillId="0" borderId="12" xfId="0" applyNumberFormat="1" applyFont="1" applyFill="1" applyBorder="1" applyAlignment="1">
      <alignment horizontal="center" vertical="top" wrapText="1"/>
    </xf>
    <xf numFmtId="0" fontId="29" fillId="0" borderId="14" xfId="0" applyFont="1" applyBorder="1" applyAlignment="1">
      <alignment horizontal="justify" vertical="top" wrapText="1"/>
    </xf>
    <xf numFmtId="0" fontId="29" fillId="0" borderId="0" xfId="0" applyFont="1" applyBorder="1" applyAlignment="1">
      <alignment horizontal="justify" vertical="top" wrapText="1"/>
    </xf>
    <xf numFmtId="0" fontId="55" fillId="0" borderId="0" xfId="0" applyFont="1" applyBorder="1" applyAlignment="1">
      <alignment horizontal="center"/>
    </xf>
    <xf numFmtId="0" fontId="55" fillId="0" borderId="14" xfId="0" applyFont="1" applyBorder="1"/>
    <xf numFmtId="0" fontId="55" fillId="0" borderId="0" xfId="0" applyFont="1" applyBorder="1" applyAlignment="1">
      <alignment vertical="top" wrapText="1"/>
    </xf>
    <xf numFmtId="0" fontId="56" fillId="29" borderId="12" xfId="0" applyFont="1" applyFill="1" applyBorder="1"/>
    <xf numFmtId="0" fontId="56" fillId="29" borderId="0" xfId="0" applyFont="1" applyFill="1" applyBorder="1"/>
    <xf numFmtId="0" fontId="56" fillId="29" borderId="12" xfId="0" applyFont="1" applyFill="1" applyBorder="1" applyAlignment="1">
      <alignment horizontal="justify" vertical="top" wrapText="1"/>
    </xf>
    <xf numFmtId="0" fontId="55" fillId="0" borderId="0" xfId="0" applyFont="1" applyBorder="1" applyAlignment="1">
      <alignment horizontal="left" vertical="top" wrapText="1"/>
    </xf>
    <xf numFmtId="0" fontId="56" fillId="29" borderId="13" xfId="0" applyFont="1" applyFill="1" applyBorder="1"/>
    <xf numFmtId="0" fontId="57" fillId="29" borderId="13" xfId="0" applyFont="1" applyFill="1" applyBorder="1" applyAlignment="1">
      <alignment vertical="top" wrapText="1"/>
    </xf>
    <xf numFmtId="0" fontId="57" fillId="29" borderId="0" xfId="0" applyFont="1" applyFill="1" applyBorder="1" applyAlignment="1">
      <alignment vertical="top" wrapText="1"/>
    </xf>
    <xf numFmtId="0" fontId="54" fillId="0" borderId="0" xfId="0" applyFont="1" applyBorder="1" applyAlignment="1">
      <alignment vertical="top" wrapText="1"/>
    </xf>
    <xf numFmtId="0" fontId="57" fillId="29" borderId="13" xfId="0" applyFont="1" applyFill="1" applyBorder="1" applyAlignment="1">
      <alignment vertical="top"/>
    </xf>
    <xf numFmtId="0" fontId="57" fillId="29" borderId="0" xfId="0" applyFont="1" applyFill="1" applyBorder="1" applyAlignment="1">
      <alignment vertical="top"/>
    </xf>
    <xf numFmtId="0" fontId="54" fillId="28" borderId="13" xfId="0" applyFont="1" applyFill="1" applyBorder="1" applyAlignment="1"/>
    <xf numFmtId="0" fontId="54" fillId="28" borderId="0" xfId="0" applyFont="1" applyFill="1" applyBorder="1" applyAlignment="1"/>
    <xf numFmtId="0" fontId="54" fillId="28" borderId="14" xfId="0" applyFont="1" applyFill="1" applyBorder="1" applyAlignment="1"/>
    <xf numFmtId="0" fontId="54" fillId="28" borderId="12" xfId="0" applyFont="1" applyFill="1" applyBorder="1" applyAlignment="1"/>
    <xf numFmtId="0" fontId="55" fillId="28" borderId="0" xfId="0" applyFont="1" applyFill="1" applyBorder="1"/>
    <xf numFmtId="0" fontId="55" fillId="28" borderId="12" xfId="0" applyFont="1" applyFill="1" applyBorder="1"/>
    <xf numFmtId="2" fontId="22" fillId="24" borderId="10" xfId="0" applyNumberFormat="1" applyFont="1" applyFill="1" applyBorder="1" applyAlignment="1">
      <alignment vertical="center" wrapText="1"/>
    </xf>
    <xf numFmtId="2" fontId="55" fillId="0" borderId="12" xfId="0" applyNumberFormat="1" applyFont="1" applyBorder="1"/>
    <xf numFmtId="2" fontId="56" fillId="29" borderId="12" xfId="0" applyNumberFormat="1" applyFont="1" applyFill="1" applyBorder="1"/>
    <xf numFmtId="2" fontId="54" fillId="28" borderId="12" xfId="0" applyNumberFormat="1" applyFont="1" applyFill="1" applyBorder="1" applyAlignment="1"/>
    <xf numFmtId="2" fontId="55" fillId="28" borderId="12" xfId="0" applyNumberFormat="1" applyFont="1" applyFill="1" applyBorder="1"/>
    <xf numFmtId="0" fontId="54" fillId="0" borderId="0" xfId="0" applyFont="1" applyBorder="1" applyAlignment="1">
      <alignment horizontal="left" vertical="top"/>
    </xf>
    <xf numFmtId="2" fontId="20" fillId="0" borderId="12" xfId="0" applyNumberFormat="1" applyFont="1" applyBorder="1" applyAlignment="1">
      <alignment horizontal="justify" vertical="top" wrapText="1"/>
    </xf>
    <xf numFmtId="0" fontId="22" fillId="24" borderId="15" xfId="0" applyFont="1" applyFill="1" applyBorder="1" applyAlignment="1">
      <alignment horizontal="center" vertical="center" wrapText="1"/>
    </xf>
    <xf numFmtId="0" fontId="22" fillId="24" borderId="15" xfId="0" applyFont="1" applyFill="1" applyBorder="1" applyAlignment="1">
      <alignment vertical="center" wrapText="1"/>
    </xf>
    <xf numFmtId="0" fontId="28" fillId="0" borderId="14" xfId="0" applyNumberFormat="1" applyFont="1" applyFill="1" applyBorder="1" applyAlignment="1">
      <alignment horizontal="center" vertical="top" wrapText="1"/>
    </xf>
    <xf numFmtId="0" fontId="56" fillId="29" borderId="14" xfId="0" applyFont="1" applyFill="1" applyBorder="1"/>
    <xf numFmtId="0" fontId="20" fillId="0" borderId="15" xfId="0" applyFont="1" applyBorder="1" applyAlignment="1">
      <alignment horizontal="justify" vertical="top" wrapText="1"/>
    </xf>
    <xf numFmtId="2" fontId="22" fillId="24" borderId="12" xfId="0" applyNumberFormat="1" applyFont="1" applyFill="1" applyBorder="1" applyAlignment="1">
      <alignment horizontal="center" vertical="top" wrapText="1"/>
    </xf>
    <xf numFmtId="2" fontId="22" fillId="24" borderId="12" xfId="0" applyNumberFormat="1" applyFont="1" applyFill="1" applyBorder="1" applyAlignment="1">
      <alignment vertical="center" wrapText="1"/>
    </xf>
    <xf numFmtId="2" fontId="54" fillId="0" borderId="12" xfId="0" applyNumberFormat="1" applyFont="1" applyBorder="1" applyAlignment="1">
      <alignment horizontal="center"/>
    </xf>
    <xf numFmtId="2" fontId="55" fillId="0" borderId="12" xfId="0" applyNumberFormat="1" applyFont="1" applyBorder="1" applyAlignment="1">
      <alignment horizontal="center" vertical="top"/>
    </xf>
    <xf numFmtId="2" fontId="55" fillId="0" borderId="12" xfId="0" applyNumberFormat="1" applyFont="1" applyBorder="1" applyAlignment="1">
      <alignment horizontal="center" vertical="center"/>
    </xf>
    <xf numFmtId="2" fontId="57" fillId="29" borderId="12" xfId="0" applyNumberFormat="1" applyFont="1" applyFill="1" applyBorder="1" applyAlignment="1">
      <alignment horizontal="center" vertical="center"/>
    </xf>
    <xf numFmtId="2" fontId="57" fillId="29" borderId="12" xfId="0" applyNumberFormat="1" applyFont="1" applyFill="1" applyBorder="1" applyAlignment="1">
      <alignment horizontal="center" vertical="top"/>
    </xf>
    <xf numFmtId="2" fontId="54" fillId="0" borderId="12" xfId="0" applyNumberFormat="1" applyFont="1" applyBorder="1" applyAlignment="1">
      <alignment horizontal="center" vertical="top"/>
    </xf>
    <xf numFmtId="2" fontId="54" fillId="28" borderId="12" xfId="0" applyNumberFormat="1" applyFont="1" applyFill="1" applyBorder="1" applyAlignment="1">
      <alignment horizontal="center" vertical="top"/>
    </xf>
    <xf numFmtId="0" fontId="58" fillId="0" borderId="13" xfId="0" applyFont="1" applyFill="1" applyBorder="1" applyAlignment="1">
      <alignment horizontal="center" vertical="top" wrapText="1"/>
    </xf>
    <xf numFmtId="0" fontId="35" fillId="0" borderId="13" xfId="0" applyFont="1" applyFill="1" applyBorder="1" applyAlignment="1">
      <alignment horizontal="left" vertical="center" wrapText="1"/>
    </xf>
    <xf numFmtId="0" fontId="59" fillId="0" borderId="0" xfId="0" applyFont="1" applyBorder="1" applyAlignment="1">
      <alignment horizontal="center" vertical="top"/>
    </xf>
    <xf numFmtId="0" fontId="59" fillId="0" borderId="0" xfId="0" applyFont="1" applyBorder="1" applyAlignment="1">
      <alignment horizontal="left" vertical="top"/>
    </xf>
    <xf numFmtId="2" fontId="59" fillId="0" borderId="12" xfId="0" applyNumberFormat="1" applyFont="1" applyBorder="1" applyAlignment="1">
      <alignment horizontal="center" vertical="top"/>
    </xf>
    <xf numFmtId="2" fontId="35" fillId="0" borderId="14" xfId="0" applyNumberFormat="1" applyFont="1" applyFill="1" applyBorder="1" applyAlignment="1">
      <alignment horizontal="center" vertical="top" wrapText="1"/>
    </xf>
    <xf numFmtId="2" fontId="35" fillId="0" borderId="0" xfId="0" applyNumberFormat="1" applyFont="1" applyFill="1" applyBorder="1" applyAlignment="1">
      <alignment horizontal="center" vertical="top" wrapText="1"/>
    </xf>
    <xf numFmtId="2" fontId="35" fillId="0" borderId="12" xfId="0" applyNumberFormat="1" applyFont="1" applyFill="1" applyBorder="1" applyAlignment="1">
      <alignment horizontal="center" vertical="top" wrapText="1"/>
    </xf>
    <xf numFmtId="0" fontId="60" fillId="0" borderId="0" xfId="0" applyNumberFormat="1" applyFont="1" applyFill="1" applyBorder="1" applyAlignment="1">
      <alignment horizontal="center" vertical="top" wrapText="1"/>
    </xf>
    <xf numFmtId="0" fontId="35" fillId="0" borderId="12" xfId="0" applyFont="1" applyFill="1" applyBorder="1" applyAlignment="1">
      <alignment horizontal="justify" vertical="top" wrapText="1"/>
    </xf>
    <xf numFmtId="2" fontId="37" fillId="0" borderId="12" xfId="0" applyNumberFormat="1" applyFont="1" applyBorder="1" applyAlignment="1">
      <alignment horizontal="justify" vertical="top" wrapText="1"/>
    </xf>
    <xf numFmtId="0" fontId="38" fillId="0" borderId="13" xfId="0" applyFont="1" applyFill="1" applyBorder="1" applyAlignment="1">
      <alignment horizontal="center" vertical="top" wrapText="1"/>
    </xf>
    <xf numFmtId="0" fontId="61" fillId="0" borderId="13" xfId="0" applyFont="1" applyFill="1" applyBorder="1" applyAlignment="1">
      <alignment horizontal="center" vertical="center" wrapText="1"/>
    </xf>
    <xf numFmtId="0" fontId="39" fillId="0" borderId="0" xfId="0" applyFont="1" applyFill="1" applyBorder="1" applyAlignment="1">
      <alignment horizontal="center" vertical="top" wrapText="1"/>
    </xf>
    <xf numFmtId="0" fontId="62" fillId="0" borderId="0" xfId="0" applyFont="1" applyBorder="1" applyAlignment="1">
      <alignment vertical="top" wrapText="1"/>
    </xf>
    <xf numFmtId="2" fontId="62" fillId="0" borderId="12" xfId="0" applyNumberFormat="1" applyFont="1" applyBorder="1" applyAlignment="1">
      <alignment horizontal="center" vertical="top"/>
    </xf>
    <xf numFmtId="0" fontId="39" fillId="0" borderId="14" xfId="0" applyNumberFormat="1" applyFont="1" applyFill="1" applyBorder="1" applyAlignment="1">
      <alignment horizontal="center" vertical="top" wrapText="1"/>
    </xf>
    <xf numFmtId="0" fontId="39" fillId="0" borderId="0" xfId="0" applyNumberFormat="1" applyFont="1" applyFill="1" applyBorder="1" applyAlignment="1">
      <alignment horizontal="center" vertical="top" wrapText="1"/>
    </xf>
    <xf numFmtId="0" fontId="39" fillId="0" borderId="12" xfId="0" applyNumberFormat="1" applyFont="1" applyFill="1" applyBorder="1" applyAlignment="1">
      <alignment horizontal="center" vertical="top" wrapText="1"/>
    </xf>
    <xf numFmtId="2" fontId="39" fillId="0" borderId="0" xfId="0" applyNumberFormat="1" applyFont="1" applyFill="1" applyBorder="1" applyAlignment="1">
      <alignment horizontal="center" vertical="top" wrapText="1"/>
    </xf>
    <xf numFmtId="2" fontId="39" fillId="0" borderId="12" xfId="0" applyNumberFormat="1" applyFont="1" applyFill="1" applyBorder="1" applyAlignment="1">
      <alignment horizontal="center" vertical="top" wrapText="1"/>
    </xf>
    <xf numFmtId="0" fontId="38" fillId="0" borderId="12" xfId="0" applyFont="1" applyFill="1" applyBorder="1" applyAlignment="1">
      <alignment horizontal="justify" vertical="top" wrapText="1"/>
    </xf>
    <xf numFmtId="0" fontId="37" fillId="0" borderId="13" xfId="0" applyFont="1" applyBorder="1" applyAlignment="1">
      <alignment horizontal="center" vertical="top" wrapText="1"/>
    </xf>
    <xf numFmtId="0" fontId="61" fillId="0" borderId="13" xfId="0" applyFont="1" applyBorder="1" applyAlignment="1">
      <alignment horizontal="center" vertical="top" wrapText="1"/>
    </xf>
    <xf numFmtId="0" fontId="62" fillId="0" borderId="14" xfId="0" applyFont="1" applyBorder="1" applyAlignment="1">
      <alignment vertical="top"/>
    </xf>
    <xf numFmtId="0" fontId="62" fillId="0" borderId="0" xfId="0" applyFont="1" applyBorder="1" applyAlignment="1">
      <alignment vertical="top"/>
    </xf>
    <xf numFmtId="0" fontId="62" fillId="0" borderId="12" xfId="0" applyFont="1" applyBorder="1" applyAlignment="1">
      <alignment vertical="top"/>
    </xf>
    <xf numFmtId="2" fontId="62" fillId="0" borderId="12" xfId="0" applyNumberFormat="1" applyFont="1" applyBorder="1" applyAlignment="1">
      <alignment vertical="top"/>
    </xf>
    <xf numFmtId="0" fontId="62" fillId="0" borderId="0" xfId="0" applyFont="1" applyBorder="1" applyAlignment="1">
      <alignment horizontal="center" vertical="top"/>
    </xf>
    <xf numFmtId="0" fontId="62" fillId="0" borderId="0" xfId="0" applyFont="1" applyBorder="1" applyAlignment="1">
      <alignment horizontal="left" vertical="top" wrapText="1"/>
    </xf>
    <xf numFmtId="0" fontId="44" fillId="0" borderId="12" xfId="0" applyFont="1" applyBorder="1" applyAlignment="1">
      <alignment vertical="top" wrapText="1"/>
    </xf>
    <xf numFmtId="0" fontId="62" fillId="0" borderId="12" xfId="0" applyFont="1" applyBorder="1" applyAlignment="1">
      <alignment vertical="top" wrapText="1"/>
    </xf>
    <xf numFmtId="0" fontId="63" fillId="0" borderId="12" xfId="0" applyFont="1" applyBorder="1" applyAlignment="1">
      <alignment vertical="top"/>
    </xf>
    <xf numFmtId="0" fontId="63" fillId="0" borderId="12" xfId="0" applyFont="1" applyBorder="1" applyAlignment="1">
      <alignment vertical="top" wrapText="1"/>
    </xf>
    <xf numFmtId="0" fontId="59" fillId="0" borderId="13" xfId="0" applyFont="1" applyBorder="1" applyAlignment="1">
      <alignment horizontal="center"/>
    </xf>
    <xf numFmtId="0" fontId="59" fillId="0" borderId="0" xfId="0" applyFont="1" applyBorder="1" applyAlignment="1">
      <alignment vertical="top"/>
    </xf>
    <xf numFmtId="2" fontId="59" fillId="0" borderId="12" xfId="51" applyNumberFormat="1" applyFont="1" applyBorder="1" applyAlignment="1">
      <alignment horizontal="center" vertical="top"/>
    </xf>
    <xf numFmtId="0" fontId="62" fillId="0" borderId="13" xfId="0" applyFont="1" applyBorder="1" applyAlignment="1">
      <alignment horizontal="center"/>
    </xf>
    <xf numFmtId="0" fontId="62" fillId="0" borderId="14" xfId="0" applyFont="1" applyBorder="1" applyAlignment="1">
      <alignment vertical="top" wrapText="1"/>
    </xf>
    <xf numFmtId="0" fontId="60" fillId="29" borderId="11" xfId="0" applyFont="1" applyFill="1" applyBorder="1" applyAlignment="1">
      <alignment horizontal="center" vertical="top" wrapText="1"/>
    </xf>
    <xf numFmtId="0" fontId="61" fillId="29" borderId="16" xfId="0" applyFont="1" applyFill="1" applyBorder="1" applyAlignment="1">
      <alignment horizontal="center" vertical="justify"/>
    </xf>
    <xf numFmtId="0" fontId="61" fillId="29" borderId="16" xfId="0" applyFont="1" applyFill="1" applyBorder="1" applyAlignment="1">
      <alignment horizontal="center" vertical="top"/>
    </xf>
    <xf numFmtId="0" fontId="61" fillId="29" borderId="16" xfId="0" applyFont="1" applyFill="1" applyBorder="1" applyAlignment="1">
      <alignment vertical="top" wrapText="1"/>
    </xf>
    <xf numFmtId="2" fontId="61" fillId="29" borderId="12" xfId="0" applyNumberFormat="1" applyFont="1" applyFill="1" applyBorder="1" applyAlignment="1">
      <alignment horizontal="center" vertical="top"/>
    </xf>
    <xf numFmtId="0" fontId="60" fillId="29" borderId="16" xfId="0" applyFont="1" applyFill="1" applyBorder="1" applyAlignment="1">
      <alignment vertical="top"/>
    </xf>
    <xf numFmtId="2" fontId="60" fillId="29" borderId="16" xfId="0" applyNumberFormat="1" applyFont="1" applyFill="1" applyBorder="1" applyAlignment="1">
      <alignment vertical="top"/>
    </xf>
    <xf numFmtId="0" fontId="60" fillId="29" borderId="15" xfId="0" applyFont="1" applyFill="1" applyBorder="1" applyAlignment="1">
      <alignment vertical="top"/>
    </xf>
    <xf numFmtId="2" fontId="62" fillId="0" borderId="17" xfId="0" applyNumberFormat="1" applyFont="1" applyBorder="1" applyAlignment="1">
      <alignment vertical="top"/>
    </xf>
    <xf numFmtId="0" fontId="62" fillId="0" borderId="13" xfId="0" applyFont="1" applyBorder="1"/>
    <xf numFmtId="0" fontId="44" fillId="0" borderId="14" xfId="0" applyFont="1" applyBorder="1" applyAlignment="1">
      <alignment vertical="top" wrapText="1"/>
    </xf>
    <xf numFmtId="0" fontId="59" fillId="0" borderId="0" xfId="0" applyFont="1" applyBorder="1" applyAlignment="1">
      <alignment vertical="top" wrapText="1"/>
    </xf>
    <xf numFmtId="0" fontId="63" fillId="0" borderId="14" xfId="0" applyFont="1" applyBorder="1" applyAlignment="1">
      <alignment vertical="top"/>
    </xf>
    <xf numFmtId="0" fontId="63" fillId="0" borderId="14" xfId="0" applyFont="1" applyBorder="1" applyAlignment="1">
      <alignment vertical="top" wrapText="1"/>
    </xf>
    <xf numFmtId="0" fontId="62" fillId="0" borderId="12" xfId="0" applyFont="1" applyBorder="1" applyAlignment="1">
      <alignment horizontal="left" vertical="top"/>
    </xf>
    <xf numFmtId="0" fontId="60" fillId="29" borderId="13" xfId="0" applyFont="1" applyFill="1" applyBorder="1" applyAlignment="1">
      <alignment horizontal="center" vertical="top" wrapText="1"/>
    </xf>
    <xf numFmtId="0" fontId="61" fillId="29" borderId="13" xfId="0" applyFont="1" applyFill="1" applyBorder="1" applyAlignment="1">
      <alignment horizontal="center" vertical="top" wrapText="1"/>
    </xf>
    <xf numFmtId="0" fontId="61" fillId="29" borderId="0" xfId="0" applyFont="1" applyFill="1" applyBorder="1" applyAlignment="1">
      <alignment horizontal="center" vertical="top" wrapText="1"/>
    </xf>
    <xf numFmtId="0" fontId="61" fillId="29" borderId="0" xfId="0" applyFont="1" applyFill="1" applyBorder="1" applyAlignment="1">
      <alignment vertical="top" wrapText="1"/>
    </xf>
    <xf numFmtId="0" fontId="60" fillId="29" borderId="14" xfId="0" applyFont="1" applyFill="1" applyBorder="1" applyAlignment="1">
      <alignment vertical="top"/>
    </xf>
    <xf numFmtId="0" fontId="60" fillId="29" borderId="0" xfId="0" applyFont="1" applyFill="1" applyBorder="1" applyAlignment="1">
      <alignment vertical="top"/>
    </xf>
    <xf numFmtId="0" fontId="60" fillId="29" borderId="12" xfId="0" applyFont="1" applyFill="1" applyBorder="1" applyAlignment="1">
      <alignment vertical="top"/>
    </xf>
    <xf numFmtId="0" fontId="60" fillId="29" borderId="12" xfId="0" applyFont="1" applyFill="1" applyBorder="1" applyAlignment="1">
      <alignment horizontal="left" vertical="top"/>
    </xf>
    <xf numFmtId="2" fontId="60" fillId="29" borderId="12" xfId="0" applyNumberFormat="1" applyFont="1" applyFill="1" applyBorder="1" applyAlignment="1">
      <alignment vertical="top"/>
    </xf>
    <xf numFmtId="0" fontId="59" fillId="0" borderId="13" xfId="0" applyFont="1" applyFill="1" applyBorder="1" applyAlignment="1">
      <alignment horizontal="center" vertical="top" wrapText="1"/>
    </xf>
    <xf numFmtId="0" fontId="59" fillId="0" borderId="0" xfId="0" applyFont="1" applyFill="1" applyBorder="1" applyAlignment="1">
      <alignment horizontal="center" vertical="top" wrapText="1"/>
    </xf>
    <xf numFmtId="0" fontId="59" fillId="0" borderId="0" xfId="0" applyFont="1" applyFill="1" applyBorder="1" applyAlignment="1">
      <alignment vertical="top" wrapText="1"/>
    </xf>
    <xf numFmtId="0" fontId="37" fillId="0" borderId="13" xfId="0" applyFont="1" applyBorder="1" applyAlignment="1">
      <alignment horizontal="center"/>
    </xf>
    <xf numFmtId="0" fontId="37" fillId="0" borderId="0" xfId="0" applyFont="1" applyBorder="1" applyAlignment="1">
      <alignment horizontal="center" vertical="top"/>
    </xf>
    <xf numFmtId="2" fontId="37" fillId="0" borderId="12" xfId="0" applyNumberFormat="1" applyFont="1" applyBorder="1" applyAlignment="1">
      <alignment horizontal="center" vertical="top"/>
    </xf>
    <xf numFmtId="2" fontId="37" fillId="0" borderId="0" xfId="0" applyNumberFormat="1" applyFont="1" applyFill="1" applyBorder="1" applyAlignment="1">
      <alignment horizontal="center" vertical="top" wrapText="1"/>
    </xf>
    <xf numFmtId="2" fontId="37" fillId="0" borderId="12" xfId="0" applyNumberFormat="1" applyFont="1" applyFill="1" applyBorder="1" applyAlignment="1">
      <alignment horizontal="center" vertical="top" wrapText="1"/>
    </xf>
    <xf numFmtId="0" fontId="61" fillId="29" borderId="13" xfId="0" applyFont="1" applyFill="1" applyBorder="1" applyAlignment="1">
      <alignment horizontal="center" vertical="justify"/>
    </xf>
    <xf numFmtId="0" fontId="61" fillId="29" borderId="0" xfId="0" applyFont="1" applyFill="1" applyBorder="1" applyAlignment="1">
      <alignment horizontal="center" vertical="top"/>
    </xf>
    <xf numFmtId="0" fontId="61" fillId="29" borderId="0" xfId="0" applyFont="1" applyFill="1" applyBorder="1" applyAlignment="1">
      <alignment vertical="top"/>
    </xf>
    <xf numFmtId="0" fontId="62" fillId="0" borderId="14" xfId="0" applyFont="1" applyBorder="1" applyAlignment="1">
      <alignment horizontal="left" vertical="top" wrapText="1"/>
    </xf>
    <xf numFmtId="0" fontId="63" fillId="0" borderId="0" xfId="0" applyFont="1" applyBorder="1" applyAlignment="1">
      <alignment horizontal="left" vertical="top" wrapText="1"/>
    </xf>
    <xf numFmtId="0" fontId="63" fillId="0" borderId="14" xfId="0" applyFont="1" applyBorder="1" applyAlignment="1">
      <alignment horizontal="left" vertical="top" wrapText="1"/>
    </xf>
    <xf numFmtId="2" fontId="39" fillId="0" borderId="13" xfId="0" applyNumberFormat="1" applyFont="1" applyFill="1" applyBorder="1" applyAlignment="1">
      <alignment horizontal="center" vertical="top" wrapText="1"/>
    </xf>
    <xf numFmtId="0" fontId="62" fillId="0" borderId="12" xfId="0" applyFont="1" applyBorder="1" applyAlignment="1">
      <alignment horizontal="left" vertical="top" wrapText="1"/>
    </xf>
    <xf numFmtId="0" fontId="63" fillId="0" borderId="0" xfId="0" applyFont="1" applyBorder="1" applyAlignment="1">
      <alignment vertical="top" wrapText="1"/>
    </xf>
    <xf numFmtId="0" fontId="63" fillId="0" borderId="12" xfId="0" applyFont="1" applyBorder="1" applyAlignment="1">
      <alignment horizontal="justify" vertical="top" wrapText="1"/>
    </xf>
    <xf numFmtId="0" fontId="37" fillId="0" borderId="0" xfId="0" applyFont="1" applyBorder="1" applyAlignment="1">
      <alignment horizontal="center" vertical="top" wrapText="1"/>
    </xf>
    <xf numFmtId="0" fontId="37" fillId="0" borderId="14" xfId="0" applyFont="1" applyBorder="1" applyAlignment="1">
      <alignment horizontal="justify" vertical="top" wrapText="1"/>
    </xf>
    <xf numFmtId="2" fontId="62" fillId="0" borderId="14" xfId="0" applyNumberFormat="1" applyFont="1" applyBorder="1" applyAlignment="1">
      <alignment horizontal="center" vertical="top"/>
    </xf>
    <xf numFmtId="0" fontId="61" fillId="29" borderId="13" xfId="0" applyFont="1" applyFill="1" applyBorder="1" applyAlignment="1">
      <alignment horizontal="center" vertical="center"/>
    </xf>
    <xf numFmtId="0" fontId="63" fillId="0" borderId="14" xfId="0" applyNumberFormat="1" applyFont="1" applyFill="1" applyBorder="1" applyAlignment="1">
      <alignment horizontal="center" vertical="top" wrapText="1"/>
    </xf>
    <xf numFmtId="0" fontId="63" fillId="0" borderId="0" xfId="0" applyNumberFormat="1" applyFont="1" applyFill="1" applyBorder="1" applyAlignment="1">
      <alignment horizontal="center" vertical="top" wrapText="1"/>
    </xf>
    <xf numFmtId="0" fontId="63" fillId="0" borderId="12" xfId="0" applyNumberFormat="1" applyFont="1" applyFill="1" applyBorder="1" applyAlignment="1">
      <alignment horizontal="center" vertical="top" wrapText="1"/>
    </xf>
    <xf numFmtId="0" fontId="63" fillId="0" borderId="0" xfId="0" applyFont="1" applyBorder="1" applyAlignment="1">
      <alignment vertical="top"/>
    </xf>
    <xf numFmtId="0" fontId="39" fillId="0" borderId="12" xfId="0" applyFont="1" applyFill="1" applyBorder="1" applyAlignment="1">
      <alignment horizontal="justify" vertical="top" wrapText="1"/>
    </xf>
    <xf numFmtId="0" fontId="37" fillId="0" borderId="18" xfId="0" applyFont="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9" xfId="0" applyFont="1" applyBorder="1"/>
    <xf numFmtId="2" fontId="62" fillId="0" borderId="20" xfId="0" applyNumberFormat="1" applyFont="1" applyBorder="1"/>
    <xf numFmtId="0" fontId="62" fillId="0" borderId="21" xfId="0" applyFont="1" applyBorder="1"/>
    <xf numFmtId="0" fontId="62" fillId="0" borderId="20" xfId="0" applyFont="1" applyBorder="1"/>
    <xf numFmtId="0" fontId="58" fillId="30" borderId="10" xfId="0" applyFont="1" applyFill="1" applyBorder="1" applyAlignment="1">
      <alignment horizontal="center" vertical="top" wrapText="1"/>
    </xf>
    <xf numFmtId="2" fontId="59" fillId="30" borderId="10" xfId="0" applyNumberFormat="1" applyFont="1" applyFill="1" applyBorder="1" applyAlignment="1">
      <alignment horizontal="center" vertical="top" wrapText="1"/>
    </xf>
    <xf numFmtId="2" fontId="35" fillId="31" borderId="10" xfId="0" applyNumberFormat="1" applyFont="1" applyFill="1" applyBorder="1" applyAlignment="1">
      <alignment horizontal="center" vertical="top" wrapText="1"/>
    </xf>
    <xf numFmtId="0" fontId="60" fillId="31" borderId="10" xfId="0" applyNumberFormat="1" applyFont="1" applyFill="1" applyBorder="1" applyAlignment="1">
      <alignment horizontal="center" vertical="top" wrapText="1"/>
    </xf>
    <xf numFmtId="0" fontId="35" fillId="31" borderId="10" xfId="0" applyFont="1" applyFill="1" applyBorder="1" applyAlignment="1">
      <alignment horizontal="justify" vertical="top" wrapText="1"/>
    </xf>
    <xf numFmtId="0" fontId="61" fillId="29" borderId="0" xfId="0" applyFont="1" applyFill="1" applyBorder="1" applyAlignment="1">
      <alignment vertical="top" wrapText="1"/>
    </xf>
    <xf numFmtId="2" fontId="22" fillId="24" borderId="17" xfId="0" applyNumberFormat="1" applyFont="1" applyFill="1" applyBorder="1" applyAlignment="1">
      <alignment horizontal="center" vertical="center" wrapText="1"/>
    </xf>
    <xf numFmtId="0" fontId="20" fillId="26" borderId="0" xfId="0" applyFont="1" applyFill="1" applyBorder="1" applyAlignment="1">
      <alignment wrapText="1"/>
    </xf>
    <xf numFmtId="0" fontId="22" fillId="24" borderId="0" xfId="0" applyFont="1" applyFill="1" applyBorder="1" applyAlignment="1">
      <alignment horizontal="center" vertical="center" wrapText="1"/>
    </xf>
    <xf numFmtId="164" fontId="22" fillId="24" borderId="0" xfId="0" applyNumberFormat="1" applyFont="1" applyFill="1" applyBorder="1" applyAlignment="1">
      <alignment horizontal="center" vertical="center" wrapText="1"/>
    </xf>
    <xf numFmtId="2" fontId="22" fillId="24" borderId="12" xfId="0" applyNumberFormat="1" applyFont="1" applyFill="1" applyBorder="1" applyAlignment="1">
      <alignment horizontal="center" vertical="center" wrapText="1"/>
    </xf>
    <xf numFmtId="0" fontId="22" fillId="24" borderId="20" xfId="0" applyFont="1" applyFill="1" applyBorder="1" applyAlignment="1">
      <alignment vertical="center" wrapText="1"/>
    </xf>
    <xf numFmtId="0" fontId="51" fillId="24" borderId="20" xfId="0" applyFont="1" applyFill="1" applyBorder="1" applyAlignment="1">
      <alignment vertical="center" wrapText="1"/>
    </xf>
    <xf numFmtId="0" fontId="22" fillId="24" borderId="18" xfId="0" applyFont="1" applyFill="1" applyBorder="1" applyAlignment="1">
      <alignment vertical="center" wrapText="1"/>
    </xf>
    <xf numFmtId="0" fontId="22" fillId="24" borderId="21" xfId="0" applyFont="1" applyFill="1" applyBorder="1" applyAlignment="1">
      <alignment vertical="center" wrapText="1"/>
    </xf>
    <xf numFmtId="2" fontId="22" fillId="24" borderId="19" xfId="0" applyNumberFormat="1" applyFont="1" applyFill="1" applyBorder="1" applyAlignment="1">
      <alignment vertical="center" wrapText="1"/>
    </xf>
    <xf numFmtId="0" fontId="22" fillId="24" borderId="19" xfId="0" applyFont="1" applyFill="1" applyBorder="1" applyAlignment="1">
      <alignment vertical="center" wrapText="1"/>
    </xf>
    <xf numFmtId="0" fontId="22" fillId="32" borderId="0" xfId="0" applyFont="1" applyFill="1" applyBorder="1" applyAlignment="1">
      <alignment vertical="center" wrapText="1"/>
    </xf>
    <xf numFmtId="0" fontId="54" fillId="33" borderId="11" xfId="0" applyFont="1" applyFill="1" applyBorder="1" applyAlignment="1"/>
    <xf numFmtId="0" fontId="54" fillId="33" borderId="16" xfId="0" applyFont="1" applyFill="1" applyBorder="1" applyAlignment="1"/>
    <xf numFmtId="2" fontId="54" fillId="33" borderId="16" xfId="0" applyNumberFormat="1" applyFont="1" applyFill="1" applyBorder="1" applyAlignment="1">
      <alignment horizontal="center" vertical="top"/>
    </xf>
    <xf numFmtId="2" fontId="54" fillId="33" borderId="16" xfId="0" applyNumberFormat="1" applyFont="1" applyFill="1" applyBorder="1" applyAlignment="1"/>
    <xf numFmtId="0" fontId="55" fillId="33" borderId="16" xfId="0" applyFont="1" applyFill="1" applyBorder="1"/>
    <xf numFmtId="0" fontId="29" fillId="33" borderId="15" xfId="0" applyFont="1" applyFill="1" applyBorder="1" applyAlignment="1">
      <alignment horizontal="justify" vertical="top" wrapText="1"/>
    </xf>
    <xf numFmtId="0" fontId="29" fillId="26" borderId="15" xfId="0" applyFont="1" applyFill="1" applyBorder="1" applyAlignment="1">
      <alignment horizontal="justify" vertical="top" wrapText="1"/>
    </xf>
    <xf numFmtId="0" fontId="55" fillId="26" borderId="13" xfId="0" applyFont="1" applyFill="1" applyBorder="1"/>
    <xf numFmtId="0" fontId="54" fillId="26" borderId="13" xfId="0" applyFont="1" applyFill="1" applyBorder="1" applyAlignment="1">
      <alignment vertical="top" wrapText="1"/>
    </xf>
    <xf numFmtId="0" fontId="54" fillId="26" borderId="0" xfId="0" applyFont="1" applyFill="1" applyBorder="1" applyAlignment="1">
      <alignment vertical="top" wrapText="1"/>
    </xf>
    <xf numFmtId="2" fontId="55" fillId="26" borderId="12" xfId="0" applyNumberFormat="1" applyFont="1" applyFill="1" applyBorder="1" applyAlignment="1">
      <alignment vertical="top"/>
    </xf>
    <xf numFmtId="0" fontId="55" fillId="26" borderId="14" xfId="0" applyFont="1" applyFill="1" applyBorder="1" applyAlignment="1">
      <alignment vertical="top"/>
    </xf>
    <xf numFmtId="0" fontId="55" fillId="26" borderId="0" xfId="0" applyFont="1" applyFill="1" applyBorder="1" applyAlignment="1">
      <alignment vertical="top"/>
    </xf>
    <xf numFmtId="0" fontId="55" fillId="26" borderId="12" xfId="0" applyFont="1" applyFill="1" applyBorder="1" applyAlignment="1">
      <alignment vertical="top"/>
    </xf>
    <xf numFmtId="0" fontId="29" fillId="26" borderId="12" xfId="0" applyFont="1" applyFill="1" applyBorder="1" applyAlignment="1">
      <alignment horizontal="justify" vertical="top" wrapText="1"/>
    </xf>
    <xf numFmtId="0" fontId="54" fillId="26" borderId="0" xfId="0" applyFont="1" applyFill="1" applyBorder="1" applyAlignment="1">
      <alignment horizontal="center" vertical="top"/>
    </xf>
    <xf numFmtId="0" fontId="54" fillId="26" borderId="0" xfId="0" applyFont="1" applyFill="1" applyBorder="1" applyAlignment="1">
      <alignment horizontal="left" vertical="top"/>
    </xf>
    <xf numFmtId="2" fontId="54" fillId="26" borderId="12" xfId="0" applyNumberFormat="1" applyFont="1" applyFill="1" applyBorder="1" applyAlignment="1">
      <alignment horizontal="center" vertical="top"/>
    </xf>
    <xf numFmtId="0" fontId="54" fillId="26" borderId="13" xfId="0" applyFont="1" applyFill="1" applyBorder="1" applyAlignment="1">
      <alignment horizontal="center"/>
    </xf>
    <xf numFmtId="2" fontId="20" fillId="26" borderId="12" xfId="0" applyNumberFormat="1" applyFont="1" applyFill="1" applyBorder="1" applyAlignment="1">
      <alignment horizontal="justify" vertical="top" wrapText="1"/>
    </xf>
    <xf numFmtId="0" fontId="29" fillId="26" borderId="0" xfId="0" applyFont="1" applyFill="1" applyBorder="1" applyAlignment="1">
      <alignment horizontal="center" vertical="top"/>
    </xf>
    <xf numFmtId="0" fontId="29" fillId="26" borderId="0" xfId="0" applyFont="1" applyFill="1" applyBorder="1" applyAlignment="1">
      <alignment vertical="top" wrapText="1"/>
    </xf>
    <xf numFmtId="2" fontId="55" fillId="26" borderId="12" xfId="0" applyNumberFormat="1" applyFont="1" applyFill="1" applyBorder="1" applyAlignment="1">
      <alignment horizontal="center" vertical="top"/>
    </xf>
    <xf numFmtId="0" fontId="28" fillId="26" borderId="14" xfId="0" applyNumberFormat="1" applyFont="1" applyFill="1" applyBorder="1" applyAlignment="1">
      <alignment horizontal="center" vertical="top" wrapText="1"/>
    </xf>
    <xf numFmtId="0" fontId="28" fillId="26" borderId="0" xfId="0" applyNumberFormat="1" applyFont="1" applyFill="1" applyBorder="1" applyAlignment="1">
      <alignment horizontal="center" vertical="top" wrapText="1"/>
    </xf>
    <xf numFmtId="0" fontId="28" fillId="26" borderId="12" xfId="0" applyNumberFormat="1" applyFont="1" applyFill="1" applyBorder="1" applyAlignment="1">
      <alignment horizontal="center" vertical="top" wrapText="1"/>
    </xf>
    <xf numFmtId="2" fontId="28" fillId="26" borderId="0" xfId="0" applyNumberFormat="1" applyFont="1" applyFill="1" applyBorder="1" applyAlignment="1">
      <alignment horizontal="center" vertical="top" wrapText="1"/>
    </xf>
    <xf numFmtId="2" fontId="28" fillId="26" borderId="12" xfId="0" applyNumberFormat="1" applyFont="1" applyFill="1" applyBorder="1" applyAlignment="1">
      <alignment horizontal="center" vertical="top" wrapText="1"/>
    </xf>
    <xf numFmtId="0" fontId="55" fillId="26" borderId="13" xfId="0" applyFont="1" applyFill="1" applyBorder="1" applyAlignment="1">
      <alignment horizontal="center"/>
    </xf>
    <xf numFmtId="0" fontId="55" fillId="26" borderId="0" xfId="0" applyFont="1" applyFill="1" applyBorder="1" applyAlignment="1">
      <alignment horizontal="center" vertical="top"/>
    </xf>
    <xf numFmtId="0" fontId="64" fillId="26" borderId="14" xfId="0" applyFont="1" applyFill="1" applyBorder="1" applyAlignment="1">
      <alignment vertical="top"/>
    </xf>
    <xf numFmtId="0" fontId="55" fillId="26" borderId="0" xfId="0" applyFont="1" applyFill="1" applyBorder="1" applyAlignment="1">
      <alignment vertical="top" wrapText="1"/>
    </xf>
    <xf numFmtId="0" fontId="55" fillId="26" borderId="0" xfId="0" applyFont="1" applyFill="1" applyBorder="1" applyAlignment="1">
      <alignment horizontal="left" vertical="top" wrapText="1"/>
    </xf>
    <xf numFmtId="0" fontId="54" fillId="26" borderId="0" xfId="0" applyFont="1" applyFill="1" applyBorder="1" applyAlignment="1">
      <alignment vertical="top"/>
    </xf>
    <xf numFmtId="0" fontId="55" fillId="26" borderId="0" xfId="0" applyFont="1" applyFill="1" applyBorder="1" applyAlignment="1">
      <alignment horizontal="center"/>
    </xf>
    <xf numFmtId="0" fontId="55" fillId="26" borderId="0" xfId="0" applyFont="1" applyFill="1" applyBorder="1"/>
    <xf numFmtId="2" fontId="55" fillId="26" borderId="12" xfId="0" applyNumberFormat="1" applyFont="1" applyFill="1" applyBorder="1"/>
    <xf numFmtId="0" fontId="55" fillId="26" borderId="14" xfId="0" applyFont="1" applyFill="1" applyBorder="1"/>
    <xf numFmtId="0" fontId="55" fillId="26" borderId="12" xfId="0" applyFont="1" applyFill="1" applyBorder="1"/>
    <xf numFmtId="0" fontId="65" fillId="29" borderId="13" xfId="0" applyFont="1" applyFill="1" applyBorder="1"/>
    <xf numFmtId="0" fontId="66" fillId="29" borderId="13" xfId="0" applyFont="1" applyFill="1" applyBorder="1" applyAlignment="1">
      <alignment horizontal="center" vertical="top"/>
    </xf>
    <xf numFmtId="0" fontId="66" fillId="29" borderId="0" xfId="0" applyFont="1" applyFill="1" applyBorder="1" applyAlignment="1">
      <alignment horizontal="center" vertical="top"/>
    </xf>
    <xf numFmtId="0" fontId="66" fillId="29" borderId="0" xfId="0" applyFont="1" applyFill="1" applyBorder="1" applyAlignment="1">
      <alignment horizontal="left" vertical="top" wrapText="1"/>
    </xf>
    <xf numFmtId="2" fontId="66" fillId="29" borderId="12" xfId="0" applyNumberFormat="1" applyFont="1" applyFill="1" applyBorder="1" applyAlignment="1">
      <alignment horizontal="center" vertical="top"/>
    </xf>
    <xf numFmtId="0" fontId="65" fillId="29" borderId="14" xfId="0" applyFont="1" applyFill="1" applyBorder="1" applyAlignment="1">
      <alignment vertical="top"/>
    </xf>
    <xf numFmtId="0" fontId="65" fillId="29" borderId="0" xfId="0" applyFont="1" applyFill="1" applyBorder="1" applyAlignment="1">
      <alignment vertical="top"/>
    </xf>
    <xf numFmtId="0" fontId="65" fillId="29" borderId="12" xfId="0" applyFont="1" applyFill="1" applyBorder="1" applyAlignment="1">
      <alignment vertical="top"/>
    </xf>
    <xf numFmtId="2" fontId="65" fillId="29" borderId="12" xfId="0" applyNumberFormat="1" applyFont="1" applyFill="1" applyBorder="1" applyAlignment="1">
      <alignment vertical="top"/>
    </xf>
    <xf numFmtId="0" fontId="65" fillId="29" borderId="12" xfId="0" applyFont="1" applyFill="1" applyBorder="1" applyAlignment="1">
      <alignment horizontal="justify" vertical="top" wrapText="1"/>
    </xf>
    <xf numFmtId="0" fontId="48" fillId="26" borderId="0" xfId="0" applyFont="1" applyFill="1" applyAlignment="1">
      <alignment wrapText="1"/>
    </xf>
    <xf numFmtId="0" fontId="67" fillId="26" borderId="13" xfId="0" applyFont="1" applyFill="1" applyBorder="1"/>
    <xf numFmtId="2" fontId="67" fillId="26" borderId="12" xfId="0" applyNumberFormat="1" applyFont="1" applyFill="1" applyBorder="1" applyAlignment="1">
      <alignment vertical="top"/>
    </xf>
    <xf numFmtId="0" fontId="68" fillId="26" borderId="14" xfId="0" applyFont="1" applyFill="1" applyBorder="1" applyAlignment="1">
      <alignment vertical="top"/>
    </xf>
    <xf numFmtId="0" fontId="67" fillId="26" borderId="0" xfId="0" applyFont="1" applyFill="1" applyBorder="1" applyAlignment="1">
      <alignment vertical="top"/>
    </xf>
    <xf numFmtId="0" fontId="67" fillId="26" borderId="12" xfId="0" applyFont="1" applyFill="1" applyBorder="1" applyAlignment="1">
      <alignment vertical="top"/>
    </xf>
    <xf numFmtId="0" fontId="49" fillId="26" borderId="12" xfId="0" applyFont="1" applyFill="1" applyBorder="1" applyAlignment="1">
      <alignment horizontal="justify" vertical="top" wrapText="1"/>
    </xf>
    <xf numFmtId="0" fontId="56" fillId="29" borderId="14" xfId="0" applyFont="1" applyFill="1" applyBorder="1" applyAlignment="1">
      <alignment vertical="top"/>
    </xf>
    <xf numFmtId="0" fontId="56" fillId="29" borderId="0" xfId="0" applyFont="1" applyFill="1" applyBorder="1" applyAlignment="1">
      <alignment vertical="top"/>
    </xf>
    <xf numFmtId="0" fontId="56" fillId="29" borderId="12" xfId="0" applyFont="1" applyFill="1" applyBorder="1" applyAlignment="1">
      <alignment vertical="top"/>
    </xf>
    <xf numFmtId="2" fontId="56" fillId="29" borderId="12" xfId="0" applyNumberFormat="1" applyFont="1" applyFill="1" applyBorder="1" applyAlignment="1">
      <alignment vertical="top"/>
    </xf>
    <xf numFmtId="0" fontId="54" fillId="26" borderId="13" xfId="0" applyFont="1" applyFill="1" applyBorder="1" applyAlignment="1">
      <alignment vertical="top"/>
    </xf>
    <xf numFmtId="0" fontId="64" fillId="26" borderId="0" xfId="0" applyFont="1" applyFill="1" applyBorder="1" applyAlignment="1">
      <alignment vertical="top"/>
    </xf>
    <xf numFmtId="2" fontId="55" fillId="26" borderId="13" xfId="0" applyNumberFormat="1" applyFont="1" applyFill="1" applyBorder="1" applyAlignment="1">
      <alignment vertical="top"/>
    </xf>
    <xf numFmtId="0" fontId="20" fillId="26" borderId="12" xfId="0" applyFont="1" applyFill="1" applyBorder="1" applyAlignment="1">
      <alignment horizontal="justify" vertical="top" wrapText="1"/>
    </xf>
    <xf numFmtId="0" fontId="29" fillId="26" borderId="14" xfId="0" applyFont="1" applyFill="1" applyBorder="1" applyAlignment="1">
      <alignment horizontal="justify" vertical="top" wrapText="1"/>
    </xf>
    <xf numFmtId="0" fontId="55" fillId="26" borderId="13" xfId="0" applyFont="1" applyFill="1" applyBorder="1" applyAlignment="1">
      <alignment vertical="top"/>
    </xf>
    <xf numFmtId="0" fontId="54" fillId="26" borderId="13" xfId="0" applyFont="1" applyFill="1" applyBorder="1" applyAlignment="1">
      <alignment horizontal="center" vertical="top"/>
    </xf>
    <xf numFmtId="0" fontId="55" fillId="26" borderId="13" xfId="0" applyFont="1" applyFill="1" applyBorder="1" applyAlignment="1">
      <alignment horizontal="center" vertical="top"/>
    </xf>
    <xf numFmtId="0" fontId="32" fillId="26" borderId="0" xfId="0" applyFont="1" applyFill="1" applyBorder="1" applyAlignment="1">
      <alignment vertical="top" wrapText="1"/>
    </xf>
    <xf numFmtId="0" fontId="54" fillId="26" borderId="0" xfId="0" applyFont="1" applyFill="1" applyBorder="1" applyAlignment="1">
      <alignment horizontal="left" vertical="top" wrapText="1"/>
    </xf>
    <xf numFmtId="0" fontId="55" fillId="26" borderId="0" xfId="0" applyFont="1" applyFill="1" applyBorder="1" applyAlignment="1">
      <alignment horizontal="left" vertical="top"/>
    </xf>
    <xf numFmtId="0" fontId="20" fillId="26" borderId="13" xfId="0" applyFont="1" applyFill="1" applyBorder="1" applyAlignment="1">
      <alignment horizontal="justify" vertical="top" wrapText="1"/>
    </xf>
    <xf numFmtId="0" fontId="64" fillId="26" borderId="0" xfId="0" applyFont="1" applyFill="1" applyBorder="1" applyAlignment="1">
      <alignment horizontal="left" vertical="top"/>
    </xf>
    <xf numFmtId="0" fontId="64" fillId="26" borderId="0" xfId="0" applyFont="1" applyFill="1" applyBorder="1" applyAlignment="1">
      <alignment horizontal="center" vertical="top"/>
    </xf>
    <xf numFmtId="0" fontId="64" fillId="26" borderId="0" xfId="0" applyFont="1" applyFill="1" applyBorder="1" applyAlignment="1">
      <alignment vertical="top" wrapText="1"/>
    </xf>
    <xf numFmtId="0" fontId="69" fillId="26" borderId="0" xfId="0" applyFont="1" applyFill="1" applyBorder="1" applyAlignment="1">
      <alignment vertical="top" wrapText="1"/>
    </xf>
    <xf numFmtId="0" fontId="55" fillId="26" borderId="0" xfId="0" applyFont="1" applyFill="1" applyBorder="1" applyAlignment="1">
      <alignment horizontal="right" vertical="top"/>
    </xf>
    <xf numFmtId="0" fontId="55" fillId="26" borderId="18" xfId="0" applyFont="1" applyFill="1" applyBorder="1"/>
    <xf numFmtId="0" fontId="54" fillId="26" borderId="18" xfId="0" applyFont="1" applyFill="1" applyBorder="1" applyAlignment="1">
      <alignment horizontal="center" vertical="top"/>
    </xf>
    <xf numFmtId="0" fontId="54" fillId="26" borderId="19" xfId="0" applyFont="1" applyFill="1" applyBorder="1" applyAlignment="1">
      <alignment horizontal="center" vertical="top"/>
    </xf>
    <xf numFmtId="0" fontId="54" fillId="26" borderId="19" xfId="0" applyFont="1" applyFill="1" applyBorder="1" applyAlignment="1">
      <alignment vertical="top"/>
    </xf>
    <xf numFmtId="2" fontId="20" fillId="26" borderId="20" xfId="0" applyNumberFormat="1" applyFont="1" applyFill="1" applyBorder="1" applyAlignment="1">
      <alignment horizontal="justify" vertical="top" wrapText="1"/>
    </xf>
    <xf numFmtId="0" fontId="55" fillId="26" borderId="21" xfId="0" applyFont="1" applyFill="1" applyBorder="1" applyAlignment="1">
      <alignment vertical="top"/>
    </xf>
    <xf numFmtId="0" fontId="55" fillId="26" borderId="19" xfId="0" applyFont="1" applyFill="1" applyBorder="1" applyAlignment="1">
      <alignment vertical="top"/>
    </xf>
    <xf numFmtId="0" fontId="55" fillId="26" borderId="20" xfId="0" applyFont="1" applyFill="1" applyBorder="1" applyAlignment="1">
      <alignment vertical="top"/>
    </xf>
    <xf numFmtId="2" fontId="55" fillId="26" borderId="20" xfId="0" applyNumberFormat="1" applyFont="1" applyFill="1" applyBorder="1" applyAlignment="1">
      <alignment vertical="top"/>
    </xf>
    <xf numFmtId="0" fontId="29" fillId="26" borderId="20" xfId="0" applyFont="1" applyFill="1" applyBorder="1" applyAlignment="1">
      <alignment horizontal="justify" vertical="top" wrapText="1"/>
    </xf>
    <xf numFmtId="0" fontId="0" fillId="26" borderId="0" xfId="0" applyFill="1"/>
    <xf numFmtId="2" fontId="22" fillId="24" borderId="10" xfId="0" applyNumberFormat="1" applyFont="1" applyFill="1" applyBorder="1" applyAlignment="1">
      <alignment horizontal="center" vertical="center" wrapText="1"/>
    </xf>
    <xf numFmtId="0" fontId="60" fillId="29" borderId="13" xfId="0" applyFont="1" applyFill="1" applyBorder="1"/>
    <xf numFmtId="0" fontId="61" fillId="29" borderId="13" xfId="0" applyFont="1" applyFill="1" applyBorder="1" applyAlignment="1">
      <alignment vertical="top" wrapText="1"/>
    </xf>
    <xf numFmtId="2" fontId="61" fillId="29" borderId="12" xfId="0" applyNumberFormat="1" applyFont="1" applyFill="1" applyBorder="1" applyAlignment="1">
      <alignment horizontal="center" vertical="center"/>
    </xf>
    <xf numFmtId="0" fontId="60" fillId="29" borderId="14" xfId="0" applyFont="1" applyFill="1" applyBorder="1"/>
    <xf numFmtId="0" fontId="60" fillId="29" borderId="0" xfId="0" applyFont="1" applyFill="1" applyBorder="1"/>
    <xf numFmtId="0" fontId="60" fillId="29" borderId="12" xfId="0" applyFont="1" applyFill="1" applyBorder="1"/>
    <xf numFmtId="2" fontId="60" fillId="29" borderId="12" xfId="0" applyNumberFormat="1" applyFont="1" applyFill="1" applyBorder="1"/>
    <xf numFmtId="0" fontId="37" fillId="0" borderId="0" xfId="0" applyFont="1" applyAlignment="1">
      <alignment wrapText="1"/>
    </xf>
    <xf numFmtId="0" fontId="61" fillId="29" borderId="13" xfId="0" applyFont="1" applyFill="1" applyBorder="1" applyAlignment="1">
      <alignment vertical="top"/>
    </xf>
    <xf numFmtId="0" fontId="35" fillId="24" borderId="10" xfId="0" applyFont="1" applyFill="1" applyBorder="1" applyAlignment="1">
      <alignment horizontal="center" vertical="center" wrapText="1"/>
    </xf>
    <xf numFmtId="2" fontId="35" fillId="24" borderId="12" xfId="0" applyNumberFormat="1" applyFont="1" applyFill="1" applyBorder="1" applyAlignment="1">
      <alignment horizontal="center" vertical="top" wrapText="1"/>
    </xf>
    <xf numFmtId="2" fontId="35" fillId="24" borderId="10" xfId="0" applyNumberFormat="1" applyFont="1" applyFill="1" applyBorder="1" applyAlignment="1">
      <alignment horizontal="center" vertical="center" wrapText="1"/>
    </xf>
    <xf numFmtId="0" fontId="35" fillId="24" borderId="15" xfId="0" applyFont="1" applyFill="1" applyBorder="1" applyAlignment="1">
      <alignment horizontal="center" vertical="center" wrapText="1"/>
    </xf>
    <xf numFmtId="164" fontId="35" fillId="24" borderId="10" xfId="0" applyNumberFormat="1" applyFont="1" applyFill="1" applyBorder="1" applyAlignment="1">
      <alignment horizontal="center" vertical="center" wrapText="1"/>
    </xf>
    <xf numFmtId="0" fontId="35" fillId="24" borderId="10" xfId="0" applyFont="1" applyFill="1" applyBorder="1" applyAlignment="1">
      <alignment vertical="center" wrapText="1"/>
    </xf>
    <xf numFmtId="0" fontId="61" fillId="24" borderId="10" xfId="0" applyFont="1" applyFill="1" applyBorder="1" applyAlignment="1">
      <alignment vertical="center" wrapText="1"/>
    </xf>
    <xf numFmtId="0" fontId="35" fillId="24" borderId="11" xfId="0" applyFont="1" applyFill="1" applyBorder="1" applyAlignment="1">
      <alignment vertical="center" wrapText="1"/>
    </xf>
    <xf numFmtId="2" fontId="35" fillId="24" borderId="12" xfId="0" applyNumberFormat="1" applyFont="1" applyFill="1" applyBorder="1" applyAlignment="1">
      <alignment vertical="center" wrapText="1"/>
    </xf>
    <xf numFmtId="0" fontId="35" fillId="24" borderId="15" xfId="0" applyFont="1" applyFill="1" applyBorder="1" applyAlignment="1">
      <alignment vertical="center" wrapText="1"/>
    </xf>
    <xf numFmtId="2" fontId="35" fillId="24" borderId="10" xfId="0" applyNumberFormat="1" applyFont="1" applyFill="1" applyBorder="1" applyAlignment="1">
      <alignment vertical="center" wrapText="1"/>
    </xf>
    <xf numFmtId="0" fontId="35" fillId="24" borderId="0" xfId="0" applyFont="1" applyFill="1" applyBorder="1" applyAlignment="1">
      <alignment vertical="center" wrapText="1"/>
    </xf>
    <xf numFmtId="0" fontId="59" fillId="28" borderId="13" xfId="0" applyFont="1" applyFill="1" applyBorder="1" applyAlignment="1"/>
    <xf numFmtId="0" fontId="59" fillId="28" borderId="0" xfId="0" applyFont="1" applyFill="1" applyBorder="1" applyAlignment="1"/>
    <xf numFmtId="2" fontId="59" fillId="28" borderId="12" xfId="0" applyNumberFormat="1" applyFont="1" applyFill="1" applyBorder="1" applyAlignment="1">
      <alignment horizontal="center"/>
    </xf>
    <xf numFmtId="0" fontId="59" fillId="28" borderId="14" xfId="0" applyFont="1" applyFill="1" applyBorder="1" applyAlignment="1"/>
    <xf numFmtId="0" fontId="59" fillId="28" borderId="12" xfId="0" applyFont="1" applyFill="1" applyBorder="1" applyAlignment="1"/>
    <xf numFmtId="2" fontId="59" fillId="28" borderId="12" xfId="0" applyNumberFormat="1" applyFont="1" applyFill="1" applyBorder="1" applyAlignment="1"/>
    <xf numFmtId="0" fontId="62" fillId="28" borderId="0" xfId="0" applyFont="1" applyFill="1" applyBorder="1"/>
    <xf numFmtId="0" fontId="37" fillId="28" borderId="12" xfId="0" applyFont="1" applyFill="1" applyBorder="1" applyAlignment="1">
      <alignment horizontal="justify" vertical="top" wrapText="1"/>
    </xf>
    <xf numFmtId="0" fontId="60" fillId="29" borderId="12" xfId="0" applyFont="1" applyFill="1" applyBorder="1" applyAlignment="1">
      <alignment horizontal="justify" vertical="top" wrapText="1"/>
    </xf>
    <xf numFmtId="0" fontId="59" fillId="0" borderId="13" xfId="0" applyFont="1" applyBorder="1" applyAlignment="1">
      <alignment vertical="top"/>
    </xf>
    <xf numFmtId="2" fontId="62" fillId="0" borderId="12" xfId="0" applyNumberFormat="1" applyFont="1" applyBorder="1"/>
    <xf numFmtId="0" fontId="62" fillId="0" borderId="14" xfId="0" applyFont="1" applyBorder="1"/>
    <xf numFmtId="0" fontId="62" fillId="0" borderId="0" xfId="0" applyFont="1" applyBorder="1"/>
    <xf numFmtId="0" fontId="62" fillId="0" borderId="12" xfId="0" applyFont="1" applyBorder="1"/>
    <xf numFmtId="0" fontId="37" fillId="0" borderId="12" xfId="0" applyFont="1" applyBorder="1" applyAlignment="1">
      <alignment horizontal="justify" vertical="top" wrapText="1"/>
    </xf>
    <xf numFmtId="0" fontId="59" fillId="0" borderId="0" xfId="0" applyFont="1" applyBorder="1" applyAlignment="1">
      <alignment horizontal="center"/>
    </xf>
    <xf numFmtId="2" fontId="59" fillId="0" borderId="12" xfId="0" applyNumberFormat="1" applyFont="1" applyBorder="1" applyAlignment="1">
      <alignment horizontal="center"/>
    </xf>
    <xf numFmtId="0" fontId="40" fillId="0" borderId="0" xfId="0" applyFont="1" applyBorder="1" applyAlignment="1">
      <alignment vertical="top" wrapText="1"/>
    </xf>
    <xf numFmtId="0" fontId="62" fillId="0" borderId="0" xfId="0" applyFont="1" applyBorder="1" applyAlignment="1">
      <alignment horizontal="center"/>
    </xf>
    <xf numFmtId="0" fontId="40" fillId="0" borderId="0" xfId="0" applyFont="1" applyBorder="1" applyAlignment="1">
      <alignment horizontal="left" vertical="top" wrapText="1"/>
    </xf>
    <xf numFmtId="0" fontId="62" fillId="0" borderId="0" xfId="0" applyFont="1" applyBorder="1" applyAlignment="1">
      <alignment horizontal="center" vertical="top" wrapText="1"/>
    </xf>
    <xf numFmtId="0" fontId="59" fillId="0" borderId="0" xfId="0" applyFont="1" applyBorder="1" applyAlignment="1">
      <alignment horizontal="left"/>
    </xf>
    <xf numFmtId="0" fontId="62" fillId="0" borderId="0" xfId="0" applyFont="1" applyBorder="1" applyAlignment="1">
      <alignment wrapText="1"/>
    </xf>
    <xf numFmtId="0" fontId="59" fillId="0" borderId="0" xfId="0" applyFont="1" applyBorder="1" applyAlignment="1"/>
    <xf numFmtId="0" fontId="61" fillId="29" borderId="0" xfId="0" applyFont="1" applyFill="1" applyBorder="1" applyAlignment="1">
      <alignment horizontal="center" vertical="justify"/>
    </xf>
    <xf numFmtId="0" fontId="62" fillId="0" borderId="0" xfId="0" applyFont="1" applyBorder="1" applyAlignment="1">
      <alignment horizontal="left" vertical="justify" wrapText="1"/>
    </xf>
    <xf numFmtId="0" fontId="62" fillId="0" borderId="0" xfId="0" applyFont="1" applyBorder="1" applyAlignment="1">
      <alignment vertical="justify" wrapText="1"/>
    </xf>
    <xf numFmtId="0" fontId="61" fillId="29" borderId="13" xfId="0" applyFont="1" applyFill="1" applyBorder="1" applyAlignment="1">
      <alignment vertical="justify"/>
    </xf>
    <xf numFmtId="0" fontId="61" fillId="29" borderId="0" xfId="0" applyFont="1" applyFill="1" applyBorder="1" applyAlignment="1">
      <alignment vertical="justify"/>
    </xf>
    <xf numFmtId="0" fontId="61" fillId="29" borderId="0" xfId="0" applyFont="1" applyFill="1" applyBorder="1" applyAlignment="1">
      <alignment vertical="justify" wrapText="1"/>
    </xf>
    <xf numFmtId="0" fontId="62" fillId="0" borderId="0" xfId="0" applyFont="1" applyBorder="1" applyAlignment="1">
      <alignment horizontal="left" vertical="justify" wrapText="1" indent="1"/>
    </xf>
    <xf numFmtId="0" fontId="36" fillId="0" borderId="0" xfId="0" applyFont="1" applyBorder="1" applyAlignment="1">
      <alignment horizontal="left" vertical="top" wrapText="1"/>
    </xf>
    <xf numFmtId="2" fontId="62" fillId="0" borderId="12" xfId="0" applyNumberFormat="1" applyFont="1" applyBorder="1" applyAlignment="1">
      <alignment horizontal="center" vertical="center"/>
    </xf>
    <xf numFmtId="2" fontId="39" fillId="0" borderId="0" xfId="0" applyNumberFormat="1" applyFont="1" applyFill="1" applyBorder="1" applyAlignment="1">
      <alignment horizontal="center" vertical="center" wrapText="1"/>
    </xf>
    <xf numFmtId="2" fontId="39" fillId="0" borderId="12" xfId="0" applyNumberFormat="1" applyFont="1" applyFill="1" applyBorder="1" applyAlignment="1">
      <alignment horizontal="center" vertical="center" wrapText="1"/>
    </xf>
    <xf numFmtId="0" fontId="37" fillId="29" borderId="12" xfId="0" applyFont="1" applyFill="1" applyBorder="1" applyAlignment="1">
      <alignment horizontal="justify" vertical="top" wrapText="1"/>
    </xf>
    <xf numFmtId="2" fontId="62" fillId="0" borderId="12" xfId="0" applyNumberFormat="1" applyFont="1" applyBorder="1" applyAlignment="1">
      <alignment horizontal="center"/>
    </xf>
    <xf numFmtId="0" fontId="37" fillId="0" borderId="10" xfId="0" applyFont="1" applyBorder="1" applyAlignment="1">
      <alignment horizontal="center" vertical="top" wrapText="1"/>
    </xf>
    <xf numFmtId="0" fontId="61" fillId="0" borderId="10" xfId="0" applyFont="1" applyBorder="1" applyAlignment="1">
      <alignment horizontal="center" vertical="top" wrapText="1"/>
    </xf>
    <xf numFmtId="0" fontId="37" fillId="0" borderId="11" xfId="0" applyFont="1" applyBorder="1" applyAlignment="1">
      <alignment horizontal="justify" vertical="top" wrapText="1"/>
    </xf>
    <xf numFmtId="0" fontId="37" fillId="0" borderId="15" xfId="0" applyFont="1" applyBorder="1" applyAlignment="1">
      <alignment horizontal="justify" vertical="top" wrapText="1"/>
    </xf>
    <xf numFmtId="0" fontId="37" fillId="0" borderId="10" xfId="0" applyFont="1" applyBorder="1" applyAlignment="1">
      <alignment horizontal="justify" vertical="top" wrapText="1"/>
    </xf>
    <xf numFmtId="0" fontId="39" fillId="0" borderId="10" xfId="0" applyNumberFormat="1" applyFont="1" applyBorder="1" applyAlignment="1">
      <alignment horizontal="justify" vertical="top" wrapText="1"/>
    </xf>
    <xf numFmtId="2" fontId="37" fillId="0" borderId="10" xfId="0" applyNumberFormat="1" applyFont="1" applyBorder="1" applyAlignment="1">
      <alignment horizontal="justify" vertical="top" wrapText="1"/>
    </xf>
    <xf numFmtId="0" fontId="37" fillId="0" borderId="13" xfId="0" applyFont="1" applyBorder="1" applyAlignment="1">
      <alignment horizontal="justify" vertical="top" wrapText="1"/>
    </xf>
    <xf numFmtId="0" fontId="21" fillId="0" borderId="13" xfId="0" applyFont="1" applyFill="1" applyBorder="1" applyAlignment="1">
      <alignment horizontal="center" vertical="center" wrapText="1"/>
    </xf>
    <xf numFmtId="0" fontId="57" fillId="29" borderId="0" xfId="0" applyFont="1" applyFill="1" applyBorder="1" applyAlignment="1">
      <alignment vertical="center" wrapText="1"/>
    </xf>
    <xf numFmtId="2" fontId="54" fillId="28" borderId="12" xfId="0" applyNumberFormat="1" applyFont="1" applyFill="1" applyBorder="1" applyAlignment="1">
      <alignment horizontal="center" vertical="center"/>
    </xf>
    <xf numFmtId="0" fontId="29" fillId="28" borderId="12" xfId="0" applyFont="1" applyFill="1" applyBorder="1" applyAlignment="1">
      <alignment horizontal="justify" vertical="top" wrapText="1"/>
    </xf>
    <xf numFmtId="0" fontId="54" fillId="29" borderId="13" xfId="0" applyFont="1" applyFill="1" applyBorder="1" applyAlignment="1"/>
    <xf numFmtId="0" fontId="57" fillId="29" borderId="13" xfId="0" applyFont="1" applyFill="1" applyBorder="1" applyAlignment="1">
      <alignment vertical="center" wrapText="1"/>
    </xf>
    <xf numFmtId="0" fontId="54" fillId="29" borderId="0" xfId="0" applyFont="1" applyFill="1" applyBorder="1" applyAlignment="1">
      <alignment vertical="center" wrapText="1"/>
    </xf>
    <xf numFmtId="2" fontId="57" fillId="29" borderId="12" xfId="0" applyNumberFormat="1" applyFont="1" applyFill="1" applyBorder="1" applyAlignment="1">
      <alignment horizontal="center" vertical="center" wrapText="1"/>
    </xf>
    <xf numFmtId="0" fontId="54" fillId="29" borderId="14" xfId="0" applyFont="1" applyFill="1" applyBorder="1" applyAlignment="1">
      <alignment vertical="center" wrapText="1"/>
    </xf>
    <xf numFmtId="0" fontId="54" fillId="29" borderId="12" xfId="0" applyFont="1" applyFill="1" applyBorder="1" applyAlignment="1">
      <alignment vertical="center" wrapText="1"/>
    </xf>
    <xf numFmtId="0" fontId="55" fillId="29" borderId="12" xfId="0" applyFont="1" applyFill="1" applyBorder="1" applyAlignment="1">
      <alignment vertical="center" wrapText="1"/>
    </xf>
    <xf numFmtId="0" fontId="55" fillId="29" borderId="0" xfId="0" applyFont="1" applyFill="1" applyBorder="1" applyAlignment="1">
      <alignment vertical="center" wrapText="1"/>
    </xf>
    <xf numFmtId="2" fontId="55" fillId="29" borderId="12" xfId="0" applyNumberFormat="1" applyFont="1" applyFill="1" applyBorder="1" applyAlignment="1">
      <alignment vertical="center" wrapText="1"/>
    </xf>
    <xf numFmtId="0" fontId="56" fillId="29" borderId="0" xfId="0" applyFont="1" applyFill="1" applyBorder="1" applyAlignment="1">
      <alignment vertical="center" wrapText="1"/>
    </xf>
    <xf numFmtId="0" fontId="29" fillId="29" borderId="12" xfId="0" applyFont="1" applyFill="1" applyBorder="1" applyAlignment="1">
      <alignment horizontal="justify" vertical="top" wrapText="1"/>
    </xf>
    <xf numFmtId="0" fontId="20" fillId="29" borderId="0" xfId="0" applyFont="1" applyFill="1" applyAlignment="1">
      <alignment wrapText="1"/>
    </xf>
    <xf numFmtId="0" fontId="29" fillId="0" borderId="13" xfId="0" applyFont="1" applyFill="1" applyBorder="1" applyAlignment="1"/>
    <xf numFmtId="0" fontId="29" fillId="0" borderId="13" xfId="0" applyFont="1" applyFill="1" applyBorder="1" applyAlignment="1">
      <alignment vertical="center" wrapText="1"/>
    </xf>
    <xf numFmtId="0" fontId="29" fillId="0" borderId="0" xfId="0" applyFont="1" applyFill="1" applyBorder="1" applyAlignment="1">
      <alignment vertical="center" wrapText="1"/>
    </xf>
    <xf numFmtId="2" fontId="29" fillId="0" borderId="12" xfId="0" applyNumberFormat="1" applyFont="1" applyFill="1" applyBorder="1" applyAlignment="1">
      <alignment horizontal="center" vertical="center" wrapText="1"/>
    </xf>
    <xf numFmtId="0" fontId="29" fillId="0" borderId="14" xfId="0" applyFont="1" applyFill="1" applyBorder="1" applyAlignment="1">
      <alignment vertical="center" wrapText="1"/>
    </xf>
    <xf numFmtId="0" fontId="29" fillId="0" borderId="12" xfId="0" applyFont="1" applyFill="1" applyBorder="1" applyAlignment="1">
      <alignment vertical="center" wrapText="1"/>
    </xf>
    <xf numFmtId="2" fontId="29" fillId="0" borderId="12" xfId="0" applyNumberFormat="1" applyFont="1" applyFill="1" applyBorder="1" applyAlignment="1">
      <alignment vertical="center" wrapText="1"/>
    </xf>
    <xf numFmtId="0" fontId="29" fillId="0" borderId="12" xfId="0" applyFont="1" applyFill="1" applyBorder="1" applyAlignment="1">
      <alignment horizontal="justify" vertical="top" wrapText="1"/>
    </xf>
    <xf numFmtId="0" fontId="55" fillId="0" borderId="13" xfId="0" applyFont="1" applyFill="1" applyBorder="1" applyAlignment="1">
      <alignment vertical="center" wrapText="1"/>
    </xf>
    <xf numFmtId="0" fontId="54" fillId="0" borderId="0" xfId="0" applyFont="1" applyFill="1" applyBorder="1" applyAlignment="1">
      <alignment horizontal="center" vertical="center" wrapText="1"/>
    </xf>
    <xf numFmtId="0" fontId="54" fillId="0" borderId="0" xfId="0" applyFont="1" applyFill="1" applyBorder="1" applyAlignment="1">
      <alignment horizontal="left" vertical="center" wrapText="1"/>
    </xf>
    <xf numFmtId="2" fontId="54" fillId="0" borderId="12" xfId="0" applyNumberFormat="1" applyFont="1" applyFill="1" applyBorder="1" applyAlignment="1">
      <alignment horizontal="center" vertical="center" wrapText="1"/>
    </xf>
    <xf numFmtId="0" fontId="55" fillId="0" borderId="14" xfId="0" applyFont="1" applyFill="1" applyBorder="1" applyAlignment="1">
      <alignment vertical="center" wrapText="1"/>
    </xf>
    <xf numFmtId="0" fontId="55" fillId="0" borderId="0" xfId="0" applyFont="1" applyFill="1" applyBorder="1" applyAlignment="1">
      <alignment vertical="center" wrapText="1"/>
    </xf>
    <xf numFmtId="0" fontId="55" fillId="0" borderId="12" xfId="0" applyFont="1" applyFill="1" applyBorder="1" applyAlignment="1">
      <alignment vertical="center" wrapText="1"/>
    </xf>
    <xf numFmtId="2" fontId="55" fillId="0" borderId="12" xfId="0" applyNumberFormat="1" applyFont="1" applyFill="1" applyBorder="1" applyAlignment="1">
      <alignment vertical="center" wrapText="1"/>
    </xf>
    <xf numFmtId="0" fontId="20" fillId="0" borderId="0" xfId="0" applyFont="1" applyFill="1" applyAlignment="1">
      <alignment vertical="center" wrapText="1"/>
    </xf>
    <xf numFmtId="0" fontId="29" fillId="0" borderId="12" xfId="0" applyFont="1" applyFill="1" applyBorder="1" applyAlignment="1">
      <alignment horizontal="justify" vertical="center" wrapText="1"/>
    </xf>
    <xf numFmtId="0" fontId="55" fillId="0" borderId="13" xfId="0" applyFont="1" applyBorder="1" applyAlignment="1">
      <alignment vertical="center" wrapText="1"/>
    </xf>
    <xf numFmtId="0" fontId="54" fillId="0" borderId="13"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0" xfId="0" applyFont="1" applyBorder="1" applyAlignment="1">
      <alignment horizontal="left" vertical="center" wrapText="1"/>
    </xf>
    <xf numFmtId="2" fontId="20" fillId="0" borderId="12" xfId="0" applyNumberFormat="1" applyFont="1" applyBorder="1" applyAlignment="1">
      <alignment horizontal="center" vertical="center" wrapText="1"/>
    </xf>
    <xf numFmtId="0" fontId="28" fillId="0" borderId="14"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8" fillId="0" borderId="12" xfId="0" applyNumberFormat="1" applyFont="1" applyFill="1" applyBorder="1" applyAlignment="1">
      <alignment horizontal="center" vertical="center" wrapText="1"/>
    </xf>
    <xf numFmtId="0" fontId="55" fillId="0" borderId="0" xfId="0" applyFont="1" applyBorder="1" applyAlignment="1">
      <alignment vertical="center" wrapText="1"/>
    </xf>
    <xf numFmtId="0" fontId="29" fillId="0" borderId="12" xfId="0" applyFont="1" applyBorder="1" applyAlignment="1">
      <alignment horizontal="justify"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2" fontId="27" fillId="0" borderId="12" xfId="0" applyNumberFormat="1"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2" fontId="29" fillId="0" borderId="0" xfId="0" applyNumberFormat="1" applyFont="1" applyFill="1" applyBorder="1" applyAlignment="1">
      <alignment horizontal="center" vertical="center" wrapText="1"/>
    </xf>
    <xf numFmtId="2" fontId="55" fillId="0" borderId="12" xfId="0" applyNumberFormat="1" applyFont="1" applyBorder="1" applyAlignment="1">
      <alignment horizontal="center" vertical="center" wrapText="1"/>
    </xf>
    <xf numFmtId="0" fontId="56" fillId="29" borderId="14" xfId="0" applyFont="1" applyFill="1" applyBorder="1" applyAlignment="1">
      <alignment vertical="center" wrapText="1"/>
    </xf>
    <xf numFmtId="0" fontId="56" fillId="29" borderId="12" xfId="0" applyFont="1" applyFill="1" applyBorder="1" applyAlignment="1">
      <alignment vertical="center" wrapText="1"/>
    </xf>
    <xf numFmtId="2" fontId="56" fillId="29" borderId="12" xfId="0" applyNumberFormat="1" applyFont="1" applyFill="1" applyBorder="1" applyAlignment="1">
      <alignment vertical="center" wrapText="1"/>
    </xf>
    <xf numFmtId="2" fontId="54" fillId="0" borderId="12" xfId="0" applyNumberFormat="1" applyFont="1" applyBorder="1" applyAlignment="1">
      <alignment horizontal="center" vertical="center" wrapText="1"/>
    </xf>
    <xf numFmtId="0" fontId="55" fillId="0" borderId="14" xfId="0" applyFont="1" applyBorder="1" applyAlignment="1">
      <alignment vertical="center" wrapText="1"/>
    </xf>
    <xf numFmtId="0" fontId="55" fillId="0" borderId="12" xfId="0" applyFont="1" applyBorder="1" applyAlignment="1">
      <alignment vertical="center" wrapText="1"/>
    </xf>
    <xf numFmtId="2" fontId="55" fillId="0" borderId="12" xfId="0" applyNumberFormat="1" applyFont="1" applyBorder="1" applyAlignment="1">
      <alignment vertical="center" wrapText="1"/>
    </xf>
    <xf numFmtId="0" fontId="55" fillId="0" borderId="13" xfId="0" applyFont="1" applyFill="1" applyBorder="1"/>
    <xf numFmtId="0" fontId="29" fillId="0" borderId="0" xfId="0" applyFont="1" applyFill="1" applyAlignment="1">
      <alignment vertical="center" wrapText="1"/>
    </xf>
    <xf numFmtId="0" fontId="55" fillId="0" borderId="13" xfId="0" applyFont="1" applyBorder="1" applyAlignment="1">
      <alignment horizontal="center" vertical="center" wrapText="1"/>
    </xf>
    <xf numFmtId="0" fontId="55" fillId="0" borderId="13"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4" fillId="0" borderId="0" xfId="0" applyFont="1" applyFill="1" applyBorder="1" applyAlignment="1">
      <alignment vertical="center" wrapText="1"/>
    </xf>
    <xf numFmtId="2" fontId="28" fillId="0" borderId="13" xfId="0" applyNumberFormat="1" applyFont="1" applyFill="1" applyBorder="1" applyAlignment="1">
      <alignment horizontal="center" vertical="center" wrapText="1"/>
    </xf>
    <xf numFmtId="0" fontId="29" fillId="0" borderId="14" xfId="0" applyFont="1" applyFill="1" applyBorder="1" applyAlignment="1">
      <alignment horizontal="justify" vertical="top" wrapText="1"/>
    </xf>
    <xf numFmtId="0" fontId="55" fillId="0" borderId="0" xfId="0" applyFont="1" applyBorder="1" applyAlignment="1">
      <alignment horizontal="right" vertical="center" wrapText="1"/>
    </xf>
    <xf numFmtId="0" fontId="55" fillId="0" borderId="0" xfId="0" applyFont="1" applyFill="1" applyBorder="1" applyAlignment="1">
      <alignment horizontal="right" vertical="center" wrapText="1"/>
    </xf>
    <xf numFmtId="0" fontId="55" fillId="0" borderId="0" xfId="0" applyFont="1" applyFill="1" applyAlignment="1">
      <alignment vertical="center" wrapText="1"/>
    </xf>
    <xf numFmtId="0" fontId="55" fillId="0" borderId="12" xfId="0" applyFont="1" applyFill="1" applyBorder="1" applyAlignment="1">
      <alignment horizontal="justify" vertical="top" wrapText="1"/>
    </xf>
    <xf numFmtId="0" fontId="53" fillId="0" borderId="0" xfId="0" applyFont="1" applyFill="1" applyAlignment="1">
      <alignment wrapText="1"/>
    </xf>
    <xf numFmtId="0" fontId="20" fillId="0" borderId="13"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Border="1" applyAlignment="1">
      <alignment horizontal="justify" vertical="center" wrapText="1"/>
    </xf>
    <xf numFmtId="2" fontId="55" fillId="0" borderId="13" xfId="0" applyNumberFormat="1" applyFont="1" applyFill="1" applyBorder="1" applyAlignment="1">
      <alignment vertical="center" wrapText="1"/>
    </xf>
    <xf numFmtId="0" fontId="20" fillId="0" borderId="12" xfId="0" applyFont="1" applyFill="1" applyBorder="1" applyAlignment="1">
      <alignment horizontal="justify" vertical="center" wrapText="1"/>
    </xf>
    <xf numFmtId="0" fontId="70" fillId="0" borderId="0" xfId="0" quotePrefix="1" applyFont="1" applyBorder="1" applyAlignment="1">
      <alignment vertical="center" wrapText="1"/>
    </xf>
    <xf numFmtId="2" fontId="55" fillId="0" borderId="12" xfId="0" applyNumberFormat="1" applyFont="1" applyFill="1" applyBorder="1" applyAlignment="1">
      <alignment horizontal="center" vertical="center" wrapText="1"/>
    </xf>
    <xf numFmtId="0" fontId="54" fillId="0" borderId="13" xfId="0" applyFont="1" applyFill="1" applyBorder="1"/>
    <xf numFmtId="0" fontId="54" fillId="0" borderId="13" xfId="0" applyFont="1" applyFill="1" applyBorder="1" applyAlignment="1">
      <alignment horizontal="center" vertical="center" wrapText="1"/>
    </xf>
    <xf numFmtId="0" fontId="50" fillId="0" borderId="14"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wrapText="1"/>
    </xf>
    <xf numFmtId="2" fontId="50" fillId="0" borderId="0" xfId="0" applyNumberFormat="1" applyFont="1" applyFill="1" applyBorder="1" applyAlignment="1">
      <alignment horizontal="center" vertical="center" wrapText="1"/>
    </xf>
    <xf numFmtId="2" fontId="50" fillId="0" borderId="12" xfId="0" applyNumberFormat="1" applyFont="1" applyFill="1" applyBorder="1" applyAlignment="1">
      <alignment horizontal="center" vertical="center" wrapText="1"/>
    </xf>
    <xf numFmtId="0" fontId="27" fillId="0" borderId="12" xfId="0" applyFont="1" applyFill="1" applyBorder="1" applyAlignment="1">
      <alignment horizontal="justify" vertical="top" wrapText="1"/>
    </xf>
    <xf numFmtId="0" fontId="21" fillId="0" borderId="0" xfId="0" applyFont="1" applyFill="1" applyAlignment="1">
      <alignment wrapText="1"/>
    </xf>
    <xf numFmtId="2" fontId="56" fillId="29" borderId="12" xfId="0" applyNumberFormat="1" applyFont="1" applyFill="1" applyBorder="1" applyAlignment="1">
      <alignment horizontal="center" vertical="center" wrapText="1"/>
    </xf>
    <xf numFmtId="0" fontId="56" fillId="0" borderId="13" xfId="0" applyFont="1" applyFill="1" applyBorder="1"/>
    <xf numFmtId="0" fontId="57" fillId="0" borderId="13" xfId="0" applyFont="1" applyFill="1" applyBorder="1" applyAlignment="1">
      <alignment vertical="center" wrapText="1"/>
    </xf>
    <xf numFmtId="0" fontId="56" fillId="0" borderId="0" xfId="0" applyFont="1" applyFill="1" applyBorder="1" applyAlignment="1">
      <alignment vertical="center" wrapText="1"/>
    </xf>
    <xf numFmtId="0" fontId="56" fillId="0" borderId="12" xfId="0" applyFont="1" applyFill="1" applyBorder="1" applyAlignment="1">
      <alignment horizontal="justify" vertical="top" wrapText="1"/>
    </xf>
    <xf numFmtId="0" fontId="57" fillId="0" borderId="13" xfId="0" applyFont="1" applyFill="1" applyBorder="1"/>
    <xf numFmtId="0" fontId="57" fillId="0" borderId="0" xfId="0" applyFont="1" applyFill="1" applyBorder="1" applyAlignment="1">
      <alignment vertical="center" wrapText="1"/>
    </xf>
    <xf numFmtId="2" fontId="57" fillId="0" borderId="12" xfId="0" applyNumberFormat="1" applyFont="1" applyFill="1" applyBorder="1" applyAlignment="1">
      <alignment vertical="center" wrapText="1"/>
    </xf>
    <xf numFmtId="0" fontId="57" fillId="0" borderId="12" xfId="0" applyFont="1" applyFill="1" applyBorder="1" applyAlignment="1">
      <alignment horizontal="justify" vertical="top" wrapText="1"/>
    </xf>
    <xf numFmtId="0" fontId="71" fillId="0" borderId="13" xfId="0" applyFont="1" applyFill="1" applyBorder="1"/>
    <xf numFmtId="0" fontId="72" fillId="0" borderId="13" xfId="0" applyFont="1" applyFill="1" applyBorder="1" applyAlignment="1">
      <alignment vertical="center" wrapText="1"/>
    </xf>
    <xf numFmtId="0" fontId="70" fillId="0" borderId="0" xfId="0" applyFont="1" applyBorder="1" applyAlignment="1">
      <alignment horizontal="center" vertical="center" wrapText="1"/>
    </xf>
    <xf numFmtId="0" fontId="70" fillId="0" borderId="0" xfId="0" applyFont="1" applyBorder="1" applyAlignment="1">
      <alignment horizontal="left" vertical="center" wrapText="1"/>
    </xf>
    <xf numFmtId="0" fontId="71" fillId="0" borderId="0" xfId="0" applyFont="1" applyFill="1" applyBorder="1" applyAlignment="1">
      <alignment vertical="center" wrapText="1"/>
    </xf>
    <xf numFmtId="0" fontId="71" fillId="0" borderId="12" xfId="0" applyFont="1" applyFill="1" applyBorder="1" applyAlignment="1">
      <alignment horizontal="justify" vertical="top" wrapText="1"/>
    </xf>
    <xf numFmtId="0" fontId="26" fillId="0" borderId="0" xfId="0" applyFont="1" applyFill="1" applyAlignment="1">
      <alignment wrapText="1"/>
    </xf>
    <xf numFmtId="0" fontId="20" fillId="0" borderId="13" xfId="0" applyFont="1" applyBorder="1" applyAlignment="1">
      <alignment horizontal="justify" vertical="top" wrapText="1"/>
    </xf>
    <xf numFmtId="0" fontId="55" fillId="28" borderId="12" xfId="0" applyFont="1" applyFill="1" applyBorder="1" applyAlignment="1">
      <alignment horizontal="justify" vertical="top" wrapText="1"/>
    </xf>
    <xf numFmtId="0" fontId="54" fillId="0" borderId="13" xfId="0" applyFont="1" applyBorder="1" applyAlignment="1">
      <alignment vertical="top"/>
    </xf>
    <xf numFmtId="0" fontId="54" fillId="0" borderId="0" xfId="0" applyFont="1" applyBorder="1" applyAlignment="1">
      <alignment vertical="top"/>
    </xf>
    <xf numFmtId="0" fontId="54" fillId="0" borderId="0" xfId="0" applyFont="1" applyBorder="1" applyAlignment="1">
      <alignment horizontal="center" vertical="top"/>
    </xf>
    <xf numFmtId="0" fontId="32" fillId="0" borderId="0" xfId="0" applyFont="1" applyBorder="1" applyAlignment="1">
      <alignment vertical="top" wrapText="1"/>
    </xf>
    <xf numFmtId="0" fontId="55" fillId="0" borderId="0" xfId="0" applyFont="1" applyBorder="1" applyAlignment="1">
      <alignment horizontal="left" vertical="top"/>
    </xf>
    <xf numFmtId="0" fontId="54" fillId="0" borderId="0" xfId="0" applyFont="1" applyBorder="1" applyAlignment="1">
      <alignment horizontal="left" vertical="top" wrapText="1"/>
    </xf>
    <xf numFmtId="0" fontId="55" fillId="0" borderId="0" xfId="0" applyFont="1" applyBorder="1" applyAlignment="1">
      <alignment horizontal="center" vertical="top" wrapText="1"/>
    </xf>
    <xf numFmtId="0" fontId="73" fillId="0" borderId="0" xfId="0" applyFont="1" applyBorder="1" applyAlignment="1">
      <alignment vertical="top" wrapText="1"/>
    </xf>
    <xf numFmtId="0" fontId="74" fillId="34" borderId="14" xfId="0" applyNumberFormat="1" applyFont="1" applyFill="1" applyBorder="1" applyAlignment="1">
      <alignment horizontal="center" vertical="top" wrapText="1"/>
    </xf>
    <xf numFmtId="0" fontId="74" fillId="34" borderId="0" xfId="0" applyNumberFormat="1" applyFont="1" applyFill="1" applyBorder="1" applyAlignment="1">
      <alignment horizontal="center" vertical="top" wrapText="1"/>
    </xf>
    <xf numFmtId="0" fontId="74" fillId="34" borderId="12" xfId="0" applyNumberFormat="1" applyFont="1" applyFill="1" applyBorder="1" applyAlignment="1">
      <alignment horizontal="center" vertical="top" wrapText="1"/>
    </xf>
    <xf numFmtId="0" fontId="74" fillId="34" borderId="0" xfId="0" applyFont="1" applyFill="1" applyBorder="1"/>
    <xf numFmtId="2" fontId="74" fillId="34" borderId="12" xfId="0" applyNumberFormat="1" applyFont="1" applyFill="1" applyBorder="1"/>
    <xf numFmtId="0" fontId="28" fillId="34" borderId="14" xfId="0" applyNumberFormat="1" applyFont="1" applyFill="1" applyBorder="1" applyAlignment="1">
      <alignment horizontal="center" vertical="top" wrapText="1"/>
    </xf>
    <xf numFmtId="0" fontId="28" fillId="34" borderId="0" xfId="0" applyNumberFormat="1" applyFont="1" applyFill="1" applyBorder="1" applyAlignment="1">
      <alignment horizontal="center" vertical="top" wrapText="1"/>
    </xf>
    <xf numFmtId="0" fontId="28" fillId="34" borderId="12" xfId="0" applyNumberFormat="1" applyFont="1" applyFill="1" applyBorder="1" applyAlignment="1">
      <alignment horizontal="center" vertical="top" wrapText="1"/>
    </xf>
    <xf numFmtId="0" fontId="55" fillId="0" borderId="0" xfId="0" applyFont="1" applyBorder="1" applyAlignment="1">
      <alignment wrapText="1"/>
    </xf>
    <xf numFmtId="0" fontId="55" fillId="0" borderId="13" xfId="0" applyNumberFormat="1" applyFont="1" applyBorder="1"/>
    <xf numFmtId="0" fontId="55" fillId="0" borderId="13" xfId="0" applyNumberFormat="1" applyFont="1" applyBorder="1" applyAlignment="1">
      <alignment horizontal="center"/>
    </xf>
    <xf numFmtId="0" fontId="55" fillId="0" borderId="0" xfId="0" applyNumberFormat="1" applyFont="1" applyBorder="1" applyAlignment="1">
      <alignment horizontal="center" vertical="top"/>
    </xf>
    <xf numFmtId="0" fontId="55" fillId="0" borderId="0" xfId="0" applyNumberFormat="1" applyFont="1" applyBorder="1" applyAlignment="1">
      <alignment vertical="top" wrapText="1"/>
    </xf>
    <xf numFmtId="2" fontId="55" fillId="0" borderId="12" xfId="0" applyNumberFormat="1" applyFont="1" applyBorder="1" applyAlignment="1">
      <alignment horizontal="center"/>
    </xf>
    <xf numFmtId="0" fontId="55" fillId="0" borderId="18" xfId="0" applyFont="1" applyBorder="1"/>
    <xf numFmtId="0" fontId="55" fillId="0" borderId="18" xfId="0" applyFont="1" applyBorder="1" applyAlignment="1">
      <alignment horizontal="center"/>
    </xf>
    <xf numFmtId="0" fontId="55" fillId="0" borderId="19" xfId="0" applyFont="1" applyBorder="1" applyAlignment="1">
      <alignment horizontal="center" vertical="top"/>
    </xf>
    <xf numFmtId="0" fontId="55" fillId="0" borderId="19" xfId="0" applyFont="1" applyBorder="1" applyAlignment="1">
      <alignment vertical="top" wrapText="1"/>
    </xf>
    <xf numFmtId="2" fontId="28" fillId="0" borderId="19" xfId="0" applyNumberFormat="1" applyFont="1" applyFill="1" applyBorder="1" applyAlignment="1">
      <alignment horizontal="center" vertical="top" wrapText="1"/>
    </xf>
    <xf numFmtId="2" fontId="28" fillId="0" borderId="20" xfId="0" applyNumberFormat="1" applyFont="1" applyFill="1" applyBorder="1" applyAlignment="1">
      <alignment horizontal="center" vertical="top" wrapText="1"/>
    </xf>
    <xf numFmtId="0" fontId="29" fillId="0" borderId="20" xfId="0" applyFont="1" applyBorder="1" applyAlignment="1">
      <alignment horizontal="justify" vertical="top" wrapText="1"/>
    </xf>
    <xf numFmtId="0" fontId="20" fillId="0" borderId="20" xfId="0" applyFont="1" applyBorder="1" applyAlignment="1">
      <alignment horizontal="center" vertical="top" wrapText="1"/>
    </xf>
    <xf numFmtId="0" fontId="51" fillId="0" borderId="20" xfId="0" applyFont="1" applyBorder="1" applyAlignment="1">
      <alignment horizontal="center" vertical="top" wrapText="1"/>
    </xf>
    <xf numFmtId="0" fontId="20" fillId="0" borderId="18" xfId="0" applyFont="1" applyBorder="1" applyAlignment="1">
      <alignment horizontal="justify" vertical="top" wrapText="1"/>
    </xf>
    <xf numFmtId="0" fontId="20" fillId="0" borderId="21" xfId="0" applyFont="1" applyBorder="1" applyAlignment="1">
      <alignment horizontal="justify" vertical="top" wrapText="1"/>
    </xf>
    <xf numFmtId="0" fontId="20" fillId="0" borderId="20" xfId="0" applyFont="1" applyBorder="1" applyAlignment="1">
      <alignment horizontal="justify" vertical="top" wrapText="1"/>
    </xf>
    <xf numFmtId="0" fontId="23" fillId="0" borderId="20" xfId="0" applyNumberFormat="1" applyFont="1" applyBorder="1" applyAlignment="1">
      <alignment horizontal="justify" vertical="top" wrapText="1"/>
    </xf>
    <xf numFmtId="2" fontId="20" fillId="0" borderId="20" xfId="0" applyNumberFormat="1" applyFont="1" applyBorder="1" applyAlignment="1">
      <alignment horizontal="justify" vertical="top" wrapText="1"/>
    </xf>
    <xf numFmtId="0" fontId="75" fillId="0" borderId="10" xfId="0" applyNumberFormat="1" applyFont="1" applyFill="1" applyBorder="1" applyAlignment="1" applyProtection="1">
      <alignment horizontal="center" vertical="top" wrapText="1"/>
      <protection locked="0"/>
    </xf>
    <xf numFmtId="0" fontId="75" fillId="0" borderId="10" xfId="0" applyNumberFormat="1" applyFont="1" applyFill="1" applyBorder="1" applyAlignment="1" applyProtection="1">
      <alignment horizontal="center" vertical="top" wrapText="1"/>
    </xf>
    <xf numFmtId="2" fontId="75" fillId="0" borderId="10" xfId="0" applyNumberFormat="1" applyFont="1" applyFill="1" applyBorder="1" applyAlignment="1" applyProtection="1">
      <alignment horizontal="center" vertical="top" wrapText="1"/>
    </xf>
    <xf numFmtId="0" fontId="76" fillId="0" borderId="10" xfId="0" applyFont="1" applyFill="1" applyBorder="1" applyAlignment="1" applyProtection="1">
      <alignment horizontal="center" vertical="top" wrapText="1"/>
    </xf>
    <xf numFmtId="0" fontId="75" fillId="0" borderId="10" xfId="0" applyFont="1" applyFill="1" applyBorder="1" applyAlignment="1" applyProtection="1">
      <alignment horizontal="center" vertical="top" wrapText="1"/>
    </xf>
    <xf numFmtId="0" fontId="75" fillId="0" borderId="11" xfId="0" applyFont="1" applyFill="1" applyBorder="1" applyAlignment="1" applyProtection="1">
      <alignment horizontal="justify" vertical="top" wrapText="1"/>
    </xf>
    <xf numFmtId="0" fontId="20" fillId="0" borderId="0" xfId="0" applyFont="1" applyFill="1" applyBorder="1" applyAlignment="1" applyProtection="1">
      <alignment wrapText="1"/>
    </xf>
    <xf numFmtId="2" fontId="75" fillId="0" borderId="10" xfId="0" applyNumberFormat="1" applyFont="1" applyFill="1" applyBorder="1" applyAlignment="1" applyProtection="1">
      <alignment horizontal="center" vertical="top" wrapText="1"/>
      <protection locked="0"/>
    </xf>
    <xf numFmtId="0" fontId="75" fillId="0" borderId="15" xfId="0" applyNumberFormat="1" applyFont="1" applyFill="1" applyBorder="1" applyAlignment="1" applyProtection="1">
      <alignment horizontal="center" vertical="top" wrapText="1"/>
    </xf>
    <xf numFmtId="0" fontId="79" fillId="0" borderId="10" xfId="0" applyNumberFormat="1" applyFont="1" applyFill="1" applyBorder="1" applyAlignment="1" applyProtection="1">
      <alignment horizontal="center" vertical="top" wrapText="1"/>
      <protection locked="0"/>
    </xf>
    <xf numFmtId="0" fontId="79" fillId="0" borderId="24" xfId="0" applyFont="1" applyFill="1" applyBorder="1" applyAlignment="1" applyProtection="1">
      <alignment horizontal="center" vertical="top" wrapText="1"/>
    </xf>
    <xf numFmtId="0" fontId="81" fillId="0" borderId="10" xfId="0" applyFont="1" applyFill="1" applyBorder="1" applyAlignment="1" applyProtection="1">
      <alignment horizontal="center" vertical="top" wrapText="1"/>
    </xf>
    <xf numFmtId="0" fontId="75" fillId="0" borderId="15" xfId="0" applyFont="1" applyFill="1" applyBorder="1" applyAlignment="1" applyProtection="1">
      <alignment horizontal="center" vertical="top" wrapText="1"/>
    </xf>
    <xf numFmtId="0" fontId="75" fillId="0" borderId="11" xfId="0" applyFont="1" applyFill="1" applyBorder="1" applyAlignment="1" applyProtection="1">
      <alignment horizontal="left" vertical="top" wrapText="1"/>
    </xf>
    <xf numFmtId="0" fontId="75" fillId="0" borderId="18" xfId="0" applyFont="1" applyFill="1" applyBorder="1" applyAlignment="1" applyProtection="1">
      <alignment vertical="top" wrapText="1"/>
    </xf>
    <xf numFmtId="0" fontId="86" fillId="0" borderId="10" xfId="0" applyNumberFormat="1" applyFont="1" applyFill="1" applyBorder="1" applyAlignment="1" applyProtection="1">
      <alignment horizontal="center" vertical="top" wrapText="1"/>
    </xf>
    <xf numFmtId="9" fontId="75" fillId="0" borderId="10" xfId="0" applyNumberFormat="1" applyFont="1" applyFill="1" applyBorder="1" applyAlignment="1" applyProtection="1">
      <alignment horizontal="center" vertical="top" wrapText="1"/>
    </xf>
    <xf numFmtId="0" fontId="75" fillId="0" borderId="10" xfId="0" applyFont="1" applyFill="1" applyBorder="1" applyAlignment="1" applyProtection="1">
      <alignment vertical="top" wrapText="1"/>
    </xf>
    <xf numFmtId="0" fontId="81" fillId="0" borderId="17" xfId="0" applyFont="1" applyFill="1" applyBorder="1" applyAlignment="1" applyProtection="1">
      <alignment horizontal="center" vertical="top" wrapText="1"/>
    </xf>
    <xf numFmtId="0" fontId="75" fillId="0" borderId="26" xfId="0" applyFont="1" applyFill="1" applyBorder="1" applyAlignment="1" applyProtection="1">
      <alignment horizontal="justify" vertical="top" wrapText="1"/>
    </xf>
    <xf numFmtId="0" fontId="75" fillId="0" borderId="17" xfId="0" applyNumberFormat="1" applyFont="1" applyFill="1" applyBorder="1" applyAlignment="1" applyProtection="1">
      <alignment horizontal="center" vertical="top" wrapText="1"/>
      <protection locked="0"/>
    </xf>
    <xf numFmtId="0" fontId="75" fillId="0" borderId="24" xfId="0" applyFont="1" applyFill="1" applyBorder="1" applyAlignment="1" applyProtection="1">
      <alignment horizontal="center" vertical="top" wrapText="1"/>
    </xf>
    <xf numFmtId="0" fontId="21" fillId="0" borderId="24" xfId="0" applyFont="1" applyFill="1" applyBorder="1" applyAlignment="1" applyProtection="1">
      <alignment horizontal="center" vertical="top" wrapText="1"/>
    </xf>
    <xf numFmtId="0" fontId="82" fillId="0" borderId="24" xfId="0" applyFont="1" applyFill="1" applyBorder="1" applyAlignment="1" applyProtection="1">
      <alignment horizontal="center" vertical="top" wrapText="1"/>
    </xf>
    <xf numFmtId="0" fontId="75" fillId="0" borderId="11" xfId="0" applyFont="1" applyFill="1" applyBorder="1" applyAlignment="1" applyProtection="1">
      <alignment vertical="top" wrapText="1"/>
    </xf>
    <xf numFmtId="0" fontId="90" fillId="0" borderId="10" xfId="0" applyFont="1" applyFill="1" applyBorder="1" applyAlignment="1" applyProtection="1">
      <alignment horizontal="center" vertical="top"/>
    </xf>
    <xf numFmtId="0" fontId="89" fillId="0" borderId="10" xfId="0" applyFont="1" applyFill="1" applyBorder="1" applyAlignment="1" applyProtection="1">
      <alignment horizontal="center" vertical="top" wrapText="1"/>
    </xf>
    <xf numFmtId="2" fontId="90" fillId="0" borderId="10" xfId="0" applyNumberFormat="1" applyFont="1" applyFill="1" applyBorder="1" applyAlignment="1" applyProtection="1">
      <alignment horizontal="center" vertical="top"/>
      <protection locked="0"/>
    </xf>
    <xf numFmtId="0" fontId="89" fillId="0" borderId="11" xfId="0" applyFont="1" applyFill="1" applyBorder="1" applyAlignment="1" applyProtection="1">
      <alignment vertical="top" wrapText="1"/>
    </xf>
    <xf numFmtId="2" fontId="90" fillId="0" borderId="10" xfId="0" applyNumberFormat="1" applyFont="1" applyFill="1" applyBorder="1" applyAlignment="1" applyProtection="1">
      <alignment horizontal="center" vertical="top" wrapText="1"/>
      <protection locked="0"/>
    </xf>
    <xf numFmtId="2" fontId="93" fillId="0" borderId="10" xfId="0" applyNumberFormat="1" applyFont="1" applyFill="1" applyBorder="1" applyAlignment="1" applyProtection="1">
      <alignment horizontal="center" vertical="top" wrapText="1"/>
      <protection locked="0"/>
    </xf>
    <xf numFmtId="0" fontId="92" fillId="0" borderId="10" xfId="0" applyNumberFormat="1" applyFont="1" applyFill="1" applyBorder="1" applyAlignment="1" applyProtection="1">
      <alignment horizontal="center" vertical="top" wrapText="1"/>
      <protection locked="0"/>
    </xf>
    <xf numFmtId="0" fontId="90" fillId="0" borderId="10" xfId="0" applyFont="1" applyFill="1" applyBorder="1" applyAlignment="1" applyProtection="1">
      <alignment horizontal="right" vertical="top" wrapText="1"/>
    </xf>
    <xf numFmtId="0" fontId="90" fillId="0" borderId="15" xfId="0" applyFont="1" applyFill="1" applyBorder="1" applyAlignment="1" applyProtection="1">
      <alignment vertical="center" wrapText="1"/>
    </xf>
    <xf numFmtId="0" fontId="90" fillId="0" borderId="10" xfId="0" applyFont="1" applyFill="1" applyBorder="1" applyAlignment="1" applyProtection="1">
      <alignment vertical="center" wrapText="1"/>
    </xf>
    <xf numFmtId="0" fontId="75" fillId="0" borderId="11" xfId="0" applyNumberFormat="1" applyFont="1" applyFill="1" applyBorder="1" applyAlignment="1" applyProtection="1">
      <alignment horizontal="justify" vertical="top" wrapText="1"/>
    </xf>
    <xf numFmtId="0" fontId="20" fillId="0" borderId="0" xfId="0" applyFont="1"/>
    <xf numFmtId="0" fontId="52" fillId="0" borderId="36" xfId="0" applyFont="1" applyBorder="1" applyAlignment="1">
      <alignment horizontal="center" vertical="top"/>
    </xf>
    <xf numFmtId="0" fontId="52" fillId="0" borderId="43" xfId="0" applyFont="1" applyFill="1" applyBorder="1" applyAlignment="1">
      <alignment horizontal="center" vertical="top"/>
    </xf>
    <xf numFmtId="0" fontId="24" fillId="0" borderId="36" xfId="0" applyFont="1" applyBorder="1" applyAlignment="1">
      <alignment horizontal="center" vertical="top"/>
    </xf>
    <xf numFmtId="0" fontId="23" fillId="0" borderId="36" xfId="0" applyFont="1" applyBorder="1" applyAlignment="1">
      <alignment horizontal="center" vertical="top"/>
    </xf>
    <xf numFmtId="0" fontId="23" fillId="0" borderId="36" xfId="0" applyFont="1" applyBorder="1" applyAlignment="1">
      <alignment horizontal="justify" vertical="top" wrapText="1"/>
    </xf>
    <xf numFmtId="0" fontId="20" fillId="26" borderId="39" xfId="0" applyFont="1" applyFill="1" applyBorder="1" applyAlignment="1">
      <alignment horizontal="center" vertical="top"/>
    </xf>
    <xf numFmtId="0" fontId="21" fillId="0" borderId="0" xfId="0" applyFont="1" applyFill="1" applyBorder="1" applyAlignment="1">
      <alignment horizontal="left" vertical="top"/>
    </xf>
    <xf numFmtId="0" fontId="53" fillId="0" borderId="46" xfId="0" applyFont="1" applyFill="1" applyBorder="1" applyAlignment="1">
      <alignment horizontal="left" vertical="top"/>
    </xf>
    <xf numFmtId="0" fontId="51" fillId="0" borderId="0" xfId="0" applyFont="1" applyFill="1" applyBorder="1" applyAlignment="1">
      <alignment horizontal="left" vertical="top" wrapText="1"/>
    </xf>
    <xf numFmtId="0" fontId="51" fillId="0" borderId="32" xfId="0" applyFont="1" applyFill="1" applyBorder="1" applyAlignment="1">
      <alignment horizontal="left" vertical="top" wrapText="1"/>
    </xf>
    <xf numFmtId="0" fontId="97" fillId="0" borderId="10" xfId="0" applyFont="1" applyFill="1" applyBorder="1" applyAlignment="1">
      <alignment horizontal="left" vertical="top"/>
    </xf>
    <xf numFmtId="0" fontId="97" fillId="0" borderId="46" xfId="0" applyFont="1" applyFill="1" applyBorder="1" applyAlignment="1">
      <alignment horizontal="left" vertical="top"/>
    </xf>
    <xf numFmtId="0" fontId="51" fillId="0" borderId="0" xfId="0" applyFont="1" applyFill="1" applyBorder="1" applyAlignment="1">
      <alignment horizontal="left" vertical="top"/>
    </xf>
    <xf numFmtId="0" fontId="51" fillId="0" borderId="32" xfId="0" applyFont="1" applyFill="1" applyBorder="1" applyAlignment="1">
      <alignment horizontal="left" vertical="top"/>
    </xf>
    <xf numFmtId="0" fontId="97" fillId="0" borderId="0" xfId="0" applyFont="1" applyFill="1" applyBorder="1" applyAlignment="1">
      <alignment horizontal="left" vertical="top"/>
    </xf>
    <xf numFmtId="2" fontId="51" fillId="0" borderId="0" xfId="0" applyNumberFormat="1" applyFont="1" applyFill="1" applyBorder="1" applyAlignment="1">
      <alignment horizontal="center" vertical="top" wrapText="1"/>
    </xf>
    <xf numFmtId="0" fontId="21" fillId="0" borderId="11" xfId="0" applyFont="1" applyFill="1" applyBorder="1" applyAlignment="1">
      <alignment horizontal="left" vertical="top"/>
    </xf>
    <xf numFmtId="0" fontId="51" fillId="0" borderId="19" xfId="0" applyFont="1" applyFill="1" applyBorder="1" applyAlignment="1">
      <alignment horizontal="left" vertical="top" wrapText="1"/>
    </xf>
    <xf numFmtId="0" fontId="51" fillId="0" borderId="21" xfId="0" applyFont="1" applyFill="1" applyBorder="1" applyAlignment="1">
      <alignment horizontal="left" vertical="top" wrapText="1"/>
    </xf>
    <xf numFmtId="0" fontId="23" fillId="0" borderId="0" xfId="0" applyFont="1" applyBorder="1" applyAlignment="1">
      <alignment horizontal="center" vertical="top"/>
    </xf>
    <xf numFmtId="0" fontId="24" fillId="0" borderId="0" xfId="0" applyFont="1" applyBorder="1" applyAlignment="1">
      <alignment horizontal="center" vertical="top"/>
    </xf>
    <xf numFmtId="0" fontId="23" fillId="0" borderId="0" xfId="0" applyFont="1" applyBorder="1" applyAlignment="1">
      <alignment horizontal="justify" vertical="top" wrapText="1"/>
    </xf>
    <xf numFmtId="0" fontId="0" fillId="0" borderId="10" xfId="0" applyBorder="1"/>
    <xf numFmtId="0" fontId="0" fillId="0" borderId="10" xfId="0" applyFill="1" applyBorder="1"/>
    <xf numFmtId="0" fontId="22" fillId="26" borderId="0" xfId="0" applyFont="1" applyFill="1" applyBorder="1" applyAlignment="1">
      <alignment horizontal="center" vertical="top"/>
    </xf>
    <xf numFmtId="0" fontId="51" fillId="0" borderId="32" xfId="0" applyFont="1" applyFill="1" applyBorder="1" applyAlignment="1">
      <alignment horizontal="center" vertical="top" wrapText="1"/>
    </xf>
    <xf numFmtId="0" fontId="51" fillId="0" borderId="32" xfId="0" applyFont="1" applyFill="1" applyBorder="1" applyAlignment="1">
      <alignment horizontal="center" vertical="top"/>
    </xf>
    <xf numFmtId="0" fontId="51" fillId="0" borderId="0" xfId="0" applyFont="1" applyFill="1" applyBorder="1" applyAlignment="1">
      <alignment horizontal="center" vertical="top"/>
    </xf>
    <xf numFmtId="0" fontId="51" fillId="0" borderId="0" xfId="0" applyFont="1" applyFill="1" applyBorder="1" applyAlignment="1">
      <alignment horizontal="center" vertical="top" wrapText="1"/>
    </xf>
    <xf numFmtId="0" fontId="0" fillId="0" borderId="0" xfId="0" applyFill="1"/>
    <xf numFmtId="0" fontId="52" fillId="0" borderId="0" xfId="0" applyFont="1" applyFill="1" applyBorder="1" applyAlignment="1">
      <alignment horizontal="center" vertical="top"/>
    </xf>
    <xf numFmtId="0" fontId="22"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2" fontId="22" fillId="0" borderId="0" xfId="0" applyNumberFormat="1" applyFont="1" applyFill="1" applyBorder="1" applyAlignment="1">
      <alignment horizontal="center" vertical="top" wrapText="1"/>
    </xf>
    <xf numFmtId="1" fontId="22" fillId="39" borderId="0" xfId="0" applyNumberFormat="1" applyFont="1" applyFill="1" applyBorder="1" applyAlignment="1">
      <alignment horizontal="center" vertical="top" wrapText="1"/>
    </xf>
    <xf numFmtId="1" fontId="22" fillId="0" borderId="0" xfId="0" applyNumberFormat="1" applyFont="1" applyFill="1" applyBorder="1" applyAlignment="1">
      <alignment horizontal="center" vertical="top" wrapText="1"/>
    </xf>
    <xf numFmtId="1" fontId="81" fillId="0" borderId="0" xfId="0" applyNumberFormat="1" applyFont="1" applyFill="1" applyBorder="1" applyAlignment="1">
      <alignment horizontal="center" vertical="top" wrapText="1"/>
    </xf>
    <xf numFmtId="1" fontId="51" fillId="0" borderId="0" xfId="0" applyNumberFormat="1" applyFont="1" applyFill="1" applyBorder="1" applyAlignment="1">
      <alignment horizontal="center" vertical="top" wrapText="1"/>
    </xf>
    <xf numFmtId="1" fontId="24" fillId="0" borderId="0" xfId="0" applyNumberFormat="1" applyFont="1" applyBorder="1" applyAlignment="1">
      <alignment horizontal="center" vertical="top" wrapText="1"/>
    </xf>
    <xf numFmtId="2" fontId="21" fillId="0" borderId="0" xfId="0" applyNumberFormat="1" applyFont="1" applyFill="1" applyAlignment="1">
      <alignment horizontal="center"/>
    </xf>
    <xf numFmtId="0" fontId="0" fillId="0" borderId="0" xfId="0" applyFont="1" applyFill="1"/>
    <xf numFmtId="0" fontId="51" fillId="41" borderId="10" xfId="0" applyFont="1" applyFill="1" applyBorder="1" applyAlignment="1">
      <alignment horizontal="center"/>
    </xf>
    <xf numFmtId="2" fontId="51" fillId="41" borderId="10" xfId="0" applyNumberFormat="1" applyFont="1" applyFill="1" applyBorder="1" applyAlignment="1">
      <alignment horizontal="center"/>
    </xf>
    <xf numFmtId="1" fontId="51" fillId="41" borderId="10" xfId="0" applyNumberFormat="1" applyFont="1" applyFill="1" applyBorder="1" applyAlignment="1">
      <alignment horizontal="center"/>
    </xf>
    <xf numFmtId="0" fontId="51" fillId="42" borderId="45" xfId="0" applyFont="1" applyFill="1" applyBorder="1" applyAlignment="1">
      <alignment horizontal="left" vertical="center"/>
    </xf>
    <xf numFmtId="0" fontId="51" fillId="42" borderId="16" xfId="0" applyFont="1" applyFill="1" applyBorder="1" applyAlignment="1">
      <alignment horizontal="left" vertical="center"/>
    </xf>
    <xf numFmtId="0" fontId="51" fillId="42" borderId="45" xfId="0" applyFont="1" applyFill="1" applyBorder="1" applyAlignment="1">
      <alignment horizontal="left" vertical="top"/>
    </xf>
    <xf numFmtId="0" fontId="51" fillId="42" borderId="16" xfId="0" applyFont="1" applyFill="1" applyBorder="1" applyAlignment="1">
      <alignment horizontal="left" vertical="top"/>
    </xf>
    <xf numFmtId="0" fontId="51" fillId="42" borderId="11" xfId="0" applyFont="1" applyFill="1" applyBorder="1" applyAlignment="1">
      <alignment horizontal="left" vertical="top"/>
    </xf>
    <xf numFmtId="0" fontId="52" fillId="0" borderId="39" xfId="0" applyFont="1" applyBorder="1" applyAlignment="1">
      <alignment horizontal="center" vertical="top"/>
    </xf>
    <xf numFmtId="0" fontId="22" fillId="26" borderId="20" xfId="0" applyFont="1" applyFill="1" applyBorder="1" applyAlignment="1">
      <alignment horizontal="left" vertical="top"/>
    </xf>
    <xf numFmtId="0" fontId="51" fillId="42" borderId="10" xfId="0" applyFont="1" applyFill="1" applyBorder="1" applyAlignment="1">
      <alignment horizontal="center" vertical="top" wrapText="1"/>
    </xf>
    <xf numFmtId="2" fontId="51" fillId="42" borderId="10" xfId="0" applyNumberFormat="1" applyFont="1" applyFill="1" applyBorder="1" applyAlignment="1">
      <alignment horizontal="center" vertical="top" wrapText="1"/>
    </xf>
    <xf numFmtId="1" fontId="51" fillId="42" borderId="10" xfId="0" applyNumberFormat="1" applyFont="1" applyFill="1" applyBorder="1" applyAlignment="1">
      <alignment horizontal="center" vertical="top" wrapText="1"/>
    </xf>
    <xf numFmtId="0" fontId="51" fillId="41" borderId="10" xfId="0" applyFont="1" applyFill="1" applyBorder="1" applyAlignment="1">
      <alignment horizontal="center" vertical="top"/>
    </xf>
    <xf numFmtId="0" fontId="53" fillId="0" borderId="47" xfId="0" applyFont="1" applyFill="1" applyBorder="1" applyAlignment="1">
      <alignment horizontal="left" vertical="top"/>
    </xf>
    <xf numFmtId="0" fontId="53" fillId="0" borderId="39" xfId="0" applyFont="1" applyFill="1" applyBorder="1" applyAlignment="1">
      <alignment horizontal="left" vertical="top"/>
    </xf>
    <xf numFmtId="2" fontId="51" fillId="41" borderId="10" xfId="0" applyNumberFormat="1" applyFont="1" applyFill="1" applyBorder="1" applyAlignment="1">
      <alignment horizontal="center" vertical="top" wrapText="1"/>
    </xf>
    <xf numFmtId="1" fontId="51" fillId="41" borderId="10" xfId="0" applyNumberFormat="1" applyFont="1" applyFill="1" applyBorder="1" applyAlignment="1">
      <alignment horizontal="center" vertical="top" wrapText="1"/>
    </xf>
    <xf numFmtId="0" fontId="51" fillId="41" borderId="10" xfId="0" applyFont="1" applyFill="1" applyBorder="1" applyAlignment="1">
      <alignment horizontal="center" vertical="top" wrapText="1"/>
    </xf>
    <xf numFmtId="1" fontId="21" fillId="0" borderId="0" xfId="0" applyNumberFormat="1" applyFont="1" applyAlignment="1">
      <alignment horizontal="center"/>
    </xf>
    <xf numFmtId="2" fontId="21" fillId="0" borderId="0" xfId="0" applyNumberFormat="1" applyFont="1" applyAlignment="1">
      <alignment horizontal="center"/>
    </xf>
    <xf numFmtId="0" fontId="51" fillId="0" borderId="14" xfId="0" applyFont="1" applyFill="1" applyBorder="1" applyAlignment="1">
      <alignment horizontal="left" vertical="top" wrapText="1"/>
    </xf>
    <xf numFmtId="2" fontId="24" fillId="0" borderId="20" xfId="0" applyNumberFormat="1" applyFont="1" applyBorder="1" applyAlignment="1">
      <alignment horizontal="center" vertical="top" wrapText="1"/>
    </xf>
    <xf numFmtId="0" fontId="21" fillId="0" borderId="0" xfId="0" applyFont="1" applyFill="1" applyAlignment="1">
      <alignment horizontal="center"/>
    </xf>
    <xf numFmtId="1" fontId="21" fillId="0" borderId="0" xfId="0" applyNumberFormat="1" applyFont="1" applyFill="1" applyAlignment="1">
      <alignment horizontal="center"/>
    </xf>
    <xf numFmtId="0" fontId="21" fillId="28" borderId="10" xfId="0" applyFont="1" applyFill="1" applyBorder="1" applyAlignment="1">
      <alignment horizontal="center"/>
    </xf>
    <xf numFmtId="2" fontId="21" fillId="28" borderId="10" xfId="0" applyNumberFormat="1" applyFont="1" applyFill="1" applyBorder="1" applyAlignment="1">
      <alignment horizontal="center"/>
    </xf>
    <xf numFmtId="1" fontId="21" fillId="28" borderId="10" xfId="0" applyNumberFormat="1" applyFont="1" applyFill="1" applyBorder="1" applyAlignment="1">
      <alignment horizontal="center"/>
    </xf>
    <xf numFmtId="0" fontId="21" fillId="35" borderId="10" xfId="0" applyFont="1" applyFill="1" applyBorder="1" applyAlignment="1">
      <alignment horizontal="center" vertical="top"/>
    </xf>
    <xf numFmtId="2" fontId="21" fillId="35" borderId="10" xfId="0" applyNumberFormat="1" applyFont="1" applyFill="1" applyBorder="1" applyAlignment="1">
      <alignment horizontal="center" vertical="top" wrapText="1"/>
    </xf>
    <xf numFmtId="1" fontId="21" fillId="35" borderId="10" xfId="0" applyNumberFormat="1" applyFont="1" applyFill="1" applyBorder="1" applyAlignment="1">
      <alignment horizontal="center" vertical="top" wrapText="1"/>
    </xf>
    <xf numFmtId="0" fontId="51" fillId="42" borderId="10" xfId="0" applyFont="1" applyFill="1" applyBorder="1" applyAlignment="1">
      <alignment horizontal="center" vertical="top"/>
    </xf>
    <xf numFmtId="2" fontId="22" fillId="39" borderId="33" xfId="0" applyNumberFormat="1" applyFont="1" applyFill="1" applyBorder="1" applyAlignment="1">
      <alignment horizontal="center" vertical="top" wrapText="1"/>
    </xf>
    <xf numFmtId="0" fontId="21" fillId="28" borderId="10" xfId="0" applyFont="1" applyFill="1" applyBorder="1" applyAlignment="1">
      <alignment horizontal="center" vertical="top"/>
    </xf>
    <xf numFmtId="2" fontId="21" fillId="28" borderId="10" xfId="0" applyNumberFormat="1" applyFont="1" applyFill="1" applyBorder="1" applyAlignment="1">
      <alignment horizontal="center" vertical="top" wrapText="1"/>
    </xf>
    <xf numFmtId="1" fontId="21" fillId="28" borderId="10" xfId="0" applyNumberFormat="1" applyFont="1" applyFill="1" applyBorder="1" applyAlignment="1">
      <alignment horizontal="center" vertical="top" wrapText="1"/>
    </xf>
    <xf numFmtId="2" fontId="81" fillId="0" borderId="33" xfId="0" applyNumberFormat="1" applyFont="1" applyFill="1" applyBorder="1" applyAlignment="1">
      <alignment horizontal="center" vertical="top" wrapText="1"/>
    </xf>
    <xf numFmtId="2" fontId="51" fillId="0" borderId="12" xfId="0" applyNumberFormat="1" applyFont="1" applyFill="1" applyBorder="1" applyAlignment="1">
      <alignment horizontal="center" vertical="top" wrapText="1"/>
    </xf>
    <xf numFmtId="4" fontId="21" fillId="35" borderId="10" xfId="0" applyNumberFormat="1" applyFont="1" applyFill="1" applyBorder="1" applyAlignment="1">
      <alignment horizontal="center" vertical="top" wrapText="1"/>
    </xf>
    <xf numFmtId="0" fontId="21" fillId="35" borderId="20" xfId="0" applyFont="1" applyFill="1" applyBorder="1" applyAlignment="1">
      <alignment horizontal="center" vertical="top"/>
    </xf>
    <xf numFmtId="4" fontId="21" fillId="35" borderId="20" xfId="0" applyNumberFormat="1" applyFont="1" applyFill="1" applyBorder="1" applyAlignment="1">
      <alignment horizontal="center" vertical="top" wrapText="1"/>
    </xf>
    <xf numFmtId="1" fontId="21" fillId="35" borderId="20" xfId="0" applyNumberFormat="1" applyFont="1" applyFill="1" applyBorder="1" applyAlignment="1">
      <alignment horizontal="center" vertical="top" wrapText="1"/>
    </xf>
    <xf numFmtId="1" fontId="21" fillId="28" borderId="20" xfId="0" applyNumberFormat="1" applyFont="1" applyFill="1" applyBorder="1" applyAlignment="1">
      <alignment horizontal="center"/>
    </xf>
    <xf numFmtId="2" fontId="21" fillId="28" borderId="20" xfId="0" applyNumberFormat="1" applyFont="1" applyFill="1" applyBorder="1" applyAlignment="1">
      <alignment horizontal="center"/>
    </xf>
    <xf numFmtId="0" fontId="21" fillId="43" borderId="11" xfId="0" applyFont="1" applyFill="1" applyBorder="1" applyAlignment="1">
      <alignment horizontal="center" vertical="top"/>
    </xf>
    <xf numFmtId="2" fontId="21" fillId="43" borderId="16" xfId="0" applyNumberFormat="1" applyFont="1" applyFill="1" applyBorder="1" applyAlignment="1">
      <alignment horizontal="center" vertical="top" wrapText="1"/>
    </xf>
    <xf numFmtId="1" fontId="21" fillId="43" borderId="16" xfId="0" applyNumberFormat="1" applyFont="1" applyFill="1" applyBorder="1" applyAlignment="1">
      <alignment horizontal="center" vertical="top" wrapText="1"/>
    </xf>
    <xf numFmtId="2" fontId="21" fillId="30" borderId="16" xfId="0" applyNumberFormat="1" applyFont="1" applyFill="1" applyBorder="1" applyAlignment="1">
      <alignment horizontal="center"/>
    </xf>
    <xf numFmtId="0" fontId="51" fillId="0" borderId="14" xfId="0" applyFont="1" applyFill="1" applyBorder="1" applyAlignment="1">
      <alignment horizontal="center" vertical="top" wrapText="1"/>
    </xf>
    <xf numFmtId="0" fontId="21" fillId="28" borderId="10" xfId="0" applyFont="1" applyFill="1" applyBorder="1" applyAlignment="1">
      <alignment horizontal="center" vertical="top" wrapText="1"/>
    </xf>
    <xf numFmtId="0" fontId="21" fillId="0" borderId="0" xfId="0" applyFont="1" applyFill="1" applyBorder="1" applyAlignment="1">
      <alignment horizontal="center" vertical="top"/>
    </xf>
    <xf numFmtId="0" fontId="21" fillId="0" borderId="18" xfId="0" applyFont="1" applyFill="1" applyBorder="1" applyAlignment="1">
      <alignment horizontal="center" vertical="top"/>
    </xf>
    <xf numFmtId="2" fontId="21" fillId="0" borderId="19" xfId="0" applyNumberFormat="1" applyFont="1" applyFill="1" applyBorder="1" applyAlignment="1">
      <alignment horizontal="center" vertical="top" wrapText="1"/>
    </xf>
    <xf numFmtId="1" fontId="21" fillId="0" borderId="19" xfId="0" applyNumberFormat="1" applyFont="1" applyFill="1" applyBorder="1" applyAlignment="1">
      <alignment horizontal="center" vertical="top" wrapText="1"/>
    </xf>
    <xf numFmtId="2" fontId="21" fillId="0" borderId="19" xfId="0" applyNumberFormat="1" applyFont="1" applyFill="1" applyBorder="1" applyAlignment="1">
      <alignment horizontal="center"/>
    </xf>
    <xf numFmtId="0" fontId="21" fillId="43" borderId="36" xfId="0" applyFont="1" applyFill="1" applyBorder="1" applyAlignment="1">
      <alignment horizontal="center" vertical="top"/>
    </xf>
    <xf numFmtId="0" fontId="21" fillId="30" borderId="11" xfId="0" applyFont="1" applyFill="1" applyBorder="1" applyAlignment="1">
      <alignment horizontal="center"/>
    </xf>
    <xf numFmtId="1" fontId="21" fillId="30" borderId="16" xfId="0" applyNumberFormat="1" applyFont="1" applyFill="1" applyBorder="1" applyAlignment="1">
      <alignment horizontal="center"/>
    </xf>
    <xf numFmtId="0" fontId="21" fillId="30" borderId="11" xfId="0" applyFont="1" applyFill="1" applyBorder="1"/>
    <xf numFmtId="0" fontId="21" fillId="30" borderId="16" xfId="0" applyFont="1" applyFill="1" applyBorder="1"/>
    <xf numFmtId="0" fontId="21" fillId="30" borderId="15" xfId="0" applyFont="1" applyFill="1" applyBorder="1"/>
    <xf numFmtId="0" fontId="21" fillId="30" borderId="10" xfId="0" applyFont="1" applyFill="1" applyBorder="1"/>
    <xf numFmtId="1" fontId="99" fillId="0" borderId="0" xfId="0" applyNumberFormat="1" applyFont="1" applyAlignment="1">
      <alignment horizontal="center"/>
    </xf>
    <xf numFmtId="0" fontId="99" fillId="0" borderId="0" xfId="0" applyFont="1" applyAlignment="1">
      <alignment horizontal="center"/>
    </xf>
    <xf numFmtId="2" fontId="99" fillId="0" borderId="0" xfId="0" applyNumberFormat="1" applyFont="1" applyAlignment="1">
      <alignment horizontal="center"/>
    </xf>
    <xf numFmtId="0" fontId="21" fillId="0" borderId="0" xfId="0" applyFont="1" applyAlignment="1">
      <alignment horizontal="center"/>
    </xf>
    <xf numFmtId="0" fontId="24" fillId="0" borderId="33" xfId="0" applyFont="1" applyBorder="1" applyAlignment="1">
      <alignment horizontal="center" vertical="top" wrapText="1"/>
    </xf>
    <xf numFmtId="2" fontId="24" fillId="0" borderId="33" xfId="0" applyNumberFormat="1" applyFont="1" applyBorder="1" applyAlignment="1">
      <alignment horizontal="center" vertical="top" wrapText="1"/>
    </xf>
    <xf numFmtId="1" fontId="21" fillId="0" borderId="19" xfId="0" applyNumberFormat="1" applyFont="1" applyFill="1" applyBorder="1" applyAlignment="1">
      <alignment horizontal="center"/>
    </xf>
    <xf numFmtId="0" fontId="24" fillId="0" borderId="0" xfId="0" applyFont="1" applyBorder="1" applyAlignment="1">
      <alignment horizontal="center" vertical="top" wrapText="1"/>
    </xf>
    <xf numFmtId="0" fontId="21" fillId="40" borderId="10" xfId="0" applyFont="1" applyFill="1" applyBorder="1" applyAlignment="1">
      <alignment horizontal="center"/>
    </xf>
    <xf numFmtId="1" fontId="21" fillId="40" borderId="10" xfId="0" applyNumberFormat="1" applyFont="1" applyFill="1" applyBorder="1" applyAlignment="1">
      <alignment horizontal="center"/>
    </xf>
    <xf numFmtId="2" fontId="21" fillId="40" borderId="10" xfId="0" applyNumberFormat="1" applyFont="1" applyFill="1" applyBorder="1" applyAlignment="1">
      <alignment horizontal="center"/>
    </xf>
    <xf numFmtId="0" fontId="100" fillId="0" borderId="17" xfId="0" applyFont="1" applyFill="1" applyBorder="1" applyAlignment="1" applyProtection="1">
      <alignment horizontal="justify" vertical="top" wrapText="1"/>
    </xf>
    <xf numFmtId="0" fontId="75" fillId="0" borderId="20" xfId="0" applyNumberFormat="1" applyFont="1" applyFill="1" applyBorder="1" applyAlignment="1" applyProtection="1">
      <alignment vertical="top" wrapText="1"/>
    </xf>
    <xf numFmtId="0" fontId="51" fillId="42" borderId="16" xfId="0" applyFont="1" applyFill="1" applyBorder="1" applyAlignment="1">
      <alignment horizontal="left" vertical="top"/>
    </xf>
    <xf numFmtId="0" fontId="51" fillId="42" borderId="45" xfId="0" applyFont="1" applyFill="1" applyBorder="1" applyAlignment="1">
      <alignment horizontal="left" vertical="center"/>
    </xf>
    <xf numFmtId="0" fontId="51" fillId="42" borderId="16" xfId="0" applyFont="1" applyFill="1" applyBorder="1" applyAlignment="1">
      <alignment horizontal="left" vertical="center"/>
    </xf>
    <xf numFmtId="1" fontId="21" fillId="30" borderId="15" xfId="0" applyNumberFormat="1" applyFont="1" applyFill="1" applyBorder="1" applyAlignment="1">
      <alignment horizontal="center"/>
    </xf>
    <xf numFmtId="1" fontId="20" fillId="0" borderId="0" xfId="0" applyNumberFormat="1" applyFont="1" applyAlignment="1">
      <alignment horizontal="center"/>
    </xf>
    <xf numFmtId="1" fontId="20" fillId="28" borderId="10" xfId="0" applyNumberFormat="1" applyFont="1" applyFill="1" applyBorder="1" applyAlignment="1">
      <alignment horizontal="center"/>
    </xf>
    <xf numFmtId="1" fontId="20" fillId="0" borderId="0" xfId="0" applyNumberFormat="1" applyFont="1" applyFill="1" applyAlignment="1">
      <alignment horizontal="center"/>
    </xf>
    <xf numFmtId="1" fontId="20" fillId="30" borderId="15" xfId="0" applyNumberFormat="1" applyFont="1" applyFill="1" applyBorder="1" applyAlignment="1">
      <alignment horizontal="center"/>
    </xf>
    <xf numFmtId="1" fontId="20" fillId="0" borderId="21" xfId="0" applyNumberFormat="1" applyFont="1" applyFill="1" applyBorder="1" applyAlignment="1">
      <alignment horizontal="center"/>
    </xf>
    <xf numFmtId="1" fontId="21" fillId="0" borderId="21" xfId="0" applyNumberFormat="1" applyFont="1" applyFill="1" applyBorder="1" applyAlignment="1">
      <alignment horizontal="center"/>
    </xf>
    <xf numFmtId="0" fontId="21" fillId="40" borderId="10" xfId="0" applyFont="1" applyFill="1" applyBorder="1" applyAlignment="1">
      <alignment horizontal="center" wrapText="1"/>
    </xf>
    <xf numFmtId="164" fontId="75" fillId="0" borderId="15" xfId="0" applyNumberFormat="1" applyFont="1" applyFill="1" applyBorder="1" applyAlignment="1" applyProtection="1">
      <alignment horizontal="center" vertical="top" wrapText="1"/>
    </xf>
    <xf numFmtId="164" fontId="75" fillId="0" borderId="10" xfId="0" applyNumberFormat="1" applyFont="1" applyFill="1" applyBorder="1" applyAlignment="1" applyProtection="1">
      <alignment horizontal="center" vertical="top" wrapText="1"/>
    </xf>
    <xf numFmtId="0" fontId="75" fillId="0" borderId="10" xfId="0" applyFont="1" applyFill="1" applyBorder="1" applyAlignment="1" applyProtection="1">
      <alignment horizontal="left" vertical="top" wrapText="1"/>
    </xf>
    <xf numFmtId="0" fontId="75" fillId="0" borderId="0" xfId="0" applyFont="1" applyFill="1" applyBorder="1" applyAlignment="1" applyProtection="1">
      <alignment wrapText="1"/>
    </xf>
    <xf numFmtId="2" fontId="51" fillId="0" borderId="10" xfId="0" applyNumberFormat="1" applyFont="1" applyFill="1" applyBorder="1" applyAlignment="1">
      <alignment horizontal="center"/>
    </xf>
    <xf numFmtId="0" fontId="24" fillId="0" borderId="32" xfId="0" applyFont="1" applyBorder="1" applyAlignment="1">
      <alignment horizontal="center" vertical="top" wrapText="1"/>
    </xf>
    <xf numFmtId="0" fontId="52" fillId="0" borderId="35" xfId="0" applyFont="1" applyBorder="1" applyAlignment="1">
      <alignment horizontal="center" vertical="top"/>
    </xf>
    <xf numFmtId="0" fontId="52" fillId="0" borderId="10" xfId="0" applyFont="1" applyBorder="1" applyAlignment="1">
      <alignment horizontal="center" vertical="top"/>
    </xf>
    <xf numFmtId="0" fontId="52" fillId="0" borderId="47" xfId="0" applyFont="1" applyBorder="1" applyAlignment="1">
      <alignment horizontal="center" vertical="top"/>
    </xf>
    <xf numFmtId="2" fontId="51" fillId="41" borderId="17" xfId="0" applyNumberFormat="1" applyFont="1" applyFill="1" applyBorder="1" applyAlignment="1">
      <alignment horizontal="center"/>
    </xf>
    <xf numFmtId="2" fontId="21" fillId="0" borderId="0" xfId="0" applyNumberFormat="1" applyFont="1" applyBorder="1" applyAlignment="1">
      <alignment horizontal="center"/>
    </xf>
    <xf numFmtId="0" fontId="51" fillId="41" borderId="17" xfId="0" applyFont="1" applyFill="1" applyBorder="1" applyAlignment="1">
      <alignment horizontal="center" vertical="top" wrapText="1"/>
    </xf>
    <xf numFmtId="1" fontId="51" fillId="41" borderId="17" xfId="0" applyNumberFormat="1" applyFont="1" applyFill="1" applyBorder="1" applyAlignment="1">
      <alignment horizontal="center"/>
    </xf>
    <xf numFmtId="2" fontId="24" fillId="0" borderId="0" xfId="0" applyNumberFormat="1" applyFont="1" applyBorder="1" applyAlignment="1">
      <alignment horizontal="center" vertical="top" wrapText="1"/>
    </xf>
    <xf numFmtId="0" fontId="0" fillId="0" borderId="0" xfId="0" applyBorder="1"/>
    <xf numFmtId="0" fontId="21" fillId="0" borderId="26" xfId="0" applyFont="1" applyFill="1" applyBorder="1" applyAlignment="1">
      <alignment horizontal="left" vertical="top"/>
    </xf>
    <xf numFmtId="2" fontId="21" fillId="30" borderId="10" xfId="0" applyNumberFormat="1" applyFont="1" applyFill="1" applyBorder="1" applyAlignment="1">
      <alignment horizontal="center"/>
    </xf>
    <xf numFmtId="0" fontId="21" fillId="30" borderId="10" xfId="0" applyFont="1" applyFill="1" applyBorder="1" applyAlignment="1">
      <alignment horizontal="center"/>
    </xf>
    <xf numFmtId="1" fontId="21" fillId="30" borderId="10" xfId="0" applyNumberFormat="1" applyFont="1" applyFill="1" applyBorder="1" applyAlignment="1">
      <alignment horizontal="center"/>
    </xf>
    <xf numFmtId="0" fontId="21" fillId="43" borderId="10" xfId="0" applyFont="1" applyFill="1" applyBorder="1" applyAlignment="1">
      <alignment horizontal="center" vertical="top"/>
    </xf>
    <xf numFmtId="0" fontId="90" fillId="0" borderId="11" xfId="0" applyFont="1" applyFill="1" applyBorder="1" applyAlignment="1" applyProtection="1">
      <alignment horizontal="left" vertical="top" wrapText="1"/>
    </xf>
    <xf numFmtId="0" fontId="90" fillId="0" borderId="11" xfId="0" applyFont="1" applyFill="1" applyBorder="1" applyAlignment="1" applyProtection="1">
      <alignment vertical="top" wrapText="1"/>
    </xf>
    <xf numFmtId="0" fontId="81" fillId="0" borderId="10" xfId="0" applyFont="1" applyFill="1" applyBorder="1" applyAlignment="1" applyProtection="1">
      <alignment horizontal="left" vertical="top" wrapText="1"/>
    </xf>
    <xf numFmtId="0" fontId="75" fillId="0" borderId="10" xfId="0" applyFont="1" applyFill="1" applyBorder="1" applyAlignment="1" applyProtection="1">
      <alignment horizontal="center" vertical="top"/>
    </xf>
    <xf numFmtId="0" fontId="81" fillId="0" borderId="10" xfId="0" applyFont="1" applyFill="1" applyBorder="1" applyAlignment="1" applyProtection="1">
      <alignment horizontal="left" vertical="justify"/>
    </xf>
    <xf numFmtId="0" fontId="75" fillId="0" borderId="10" xfId="0" applyFont="1" applyFill="1" applyBorder="1" applyAlignment="1" applyProtection="1">
      <alignment horizontal="left" vertical="justify"/>
    </xf>
    <xf numFmtId="2" fontId="75" fillId="0" borderId="10" xfId="0" applyNumberFormat="1" applyFont="1" applyFill="1" applyBorder="1" applyAlignment="1" applyProtection="1">
      <alignment horizontal="center" vertical="top"/>
      <protection locked="0"/>
    </xf>
    <xf numFmtId="0" fontId="81" fillId="0" borderId="10" xfId="0" applyFont="1" applyFill="1" applyBorder="1" applyAlignment="1" applyProtection="1">
      <alignment horizontal="center" vertical="justify"/>
    </xf>
    <xf numFmtId="0" fontId="75" fillId="0" borderId="10" xfId="0" applyFont="1" applyFill="1" applyBorder="1" applyAlignment="1">
      <alignment vertical="top" wrapText="1"/>
    </xf>
    <xf numFmtId="0" fontId="90" fillId="0" borderId="16" xfId="0" applyFont="1" applyFill="1" applyBorder="1" applyAlignment="1" applyProtection="1">
      <alignment horizontal="left" vertical="top" wrapText="1"/>
    </xf>
    <xf numFmtId="0" fontId="81" fillId="0" borderId="10" xfId="0" applyFont="1" applyFill="1" applyBorder="1" applyAlignment="1">
      <alignment horizontal="center" vertical="top"/>
    </xf>
    <xf numFmtId="0" fontId="75" fillId="0" borderId="10" xfId="0" applyFont="1" applyFill="1" applyBorder="1" applyAlignment="1">
      <alignment horizontal="left" vertical="top" wrapText="1"/>
    </xf>
    <xf numFmtId="0" fontId="81" fillId="0" borderId="10" xfId="0" applyFont="1" applyFill="1" applyBorder="1" applyAlignment="1" applyProtection="1">
      <alignment horizontal="center" vertical="top"/>
    </xf>
    <xf numFmtId="0" fontId="75" fillId="0" borderId="10" xfId="0" applyFont="1" applyFill="1" applyBorder="1" applyAlignment="1">
      <alignment horizontal="left" vertical="top"/>
    </xf>
    <xf numFmtId="0" fontId="90" fillId="0" borderId="10" xfId="0" applyFont="1" applyFill="1" applyBorder="1" applyAlignment="1" applyProtection="1">
      <alignment horizontal="center" vertical="top" wrapText="1"/>
    </xf>
    <xf numFmtId="0" fontId="90" fillId="0" borderId="10" xfId="0" applyFont="1" applyFill="1" applyBorder="1" applyAlignment="1" applyProtection="1">
      <alignment vertical="top" wrapText="1"/>
    </xf>
    <xf numFmtId="0" fontId="75" fillId="0" borderId="20" xfId="0" applyNumberFormat="1" applyFont="1" applyFill="1" applyBorder="1" applyAlignment="1" applyProtection="1">
      <alignment horizontal="center" vertical="top" wrapText="1"/>
      <protection locked="0"/>
    </xf>
    <xf numFmtId="0" fontId="90" fillId="0" borderId="10" xfId="0" applyNumberFormat="1" applyFont="1" applyFill="1" applyBorder="1" applyAlignment="1" applyProtection="1">
      <alignment horizontal="center" vertical="top"/>
    </xf>
    <xf numFmtId="0" fontId="90" fillId="0" borderId="24" xfId="0" applyFont="1" applyFill="1" applyBorder="1" applyProtection="1"/>
    <xf numFmtId="0" fontId="90" fillId="0" borderId="15" xfId="0" applyNumberFormat="1" applyFont="1" applyFill="1" applyBorder="1" applyAlignment="1" applyProtection="1">
      <alignment horizontal="center" vertical="top" wrapText="1"/>
    </xf>
    <xf numFmtId="0" fontId="90" fillId="0" borderId="10" xfId="0" applyNumberFormat="1" applyFont="1" applyFill="1" applyBorder="1" applyAlignment="1" applyProtection="1">
      <alignment horizontal="center" vertical="top" wrapText="1"/>
    </xf>
    <xf numFmtId="1" fontId="90" fillId="0" borderId="10" xfId="0" applyNumberFormat="1" applyFont="1" applyFill="1" applyBorder="1" applyAlignment="1" applyProtection="1">
      <alignment horizontal="center" vertical="top" wrapText="1"/>
      <protection locked="0"/>
    </xf>
    <xf numFmtId="2" fontId="90" fillId="0" borderId="10" xfId="0" applyNumberFormat="1" applyFont="1" applyFill="1" applyBorder="1" applyAlignment="1" applyProtection="1">
      <alignment horizontal="center" vertical="top" wrapText="1"/>
    </xf>
    <xf numFmtId="0" fontId="20" fillId="0" borderId="0" xfId="0" applyFont="1" applyAlignment="1">
      <alignment vertical="top"/>
    </xf>
    <xf numFmtId="0" fontId="20" fillId="0" borderId="0" xfId="0" applyFont="1" applyFill="1" applyBorder="1" applyAlignment="1">
      <alignment vertical="top"/>
    </xf>
    <xf numFmtId="16" fontId="75" fillId="0" borderId="10" xfId="0" applyNumberFormat="1" applyFont="1" applyFill="1" applyBorder="1" applyAlignment="1" applyProtection="1">
      <alignment horizontal="center" vertical="top" wrapText="1"/>
    </xf>
    <xf numFmtId="2" fontId="0" fillId="0" borderId="0" xfId="0" applyNumberFormat="1"/>
    <xf numFmtId="0" fontId="75" fillId="0" borderId="10" xfId="0" applyFont="1" applyFill="1" applyBorder="1" applyAlignment="1" applyProtection="1">
      <alignment horizontal="center" vertical="top" wrapText="1"/>
      <protection locked="0"/>
    </xf>
    <xf numFmtId="0" fontId="20" fillId="0" borderId="10" xfId="0" applyFont="1" applyBorder="1"/>
    <xf numFmtId="0" fontId="52" fillId="0" borderId="42" xfId="0" applyFont="1" applyBorder="1" applyAlignment="1">
      <alignment horizontal="center" vertical="top"/>
    </xf>
    <xf numFmtId="0" fontId="20" fillId="26" borderId="0" xfId="0" applyFont="1" applyFill="1" applyBorder="1" applyAlignment="1">
      <alignment horizontal="center" vertical="top"/>
    </xf>
    <xf numFmtId="0" fontId="22" fillId="26" borderId="0" xfId="0" applyFont="1" applyFill="1" applyBorder="1" applyAlignment="1">
      <alignment horizontal="left" vertical="top"/>
    </xf>
    <xf numFmtId="0" fontId="53" fillId="0" borderId="42" xfId="0" applyFont="1" applyFill="1" applyBorder="1" applyAlignment="1">
      <alignment horizontal="left" vertical="top"/>
    </xf>
    <xf numFmtId="0" fontId="53" fillId="0" borderId="10" xfId="0" applyFont="1" applyFill="1" applyBorder="1" applyAlignment="1">
      <alignment horizontal="left" vertical="top"/>
    </xf>
    <xf numFmtId="0" fontId="104" fillId="0" borderId="0" xfId="0" applyFont="1"/>
    <xf numFmtId="0" fontId="105" fillId="0" borderId="0" xfId="0" applyFont="1"/>
    <xf numFmtId="2" fontId="104" fillId="0" borderId="0" xfId="0" applyNumberFormat="1" applyFont="1"/>
    <xf numFmtId="0" fontId="90" fillId="0" borderId="10" xfId="0" applyFont="1" applyFill="1" applyBorder="1" applyAlignment="1" applyProtection="1">
      <alignment horizontal="center" vertical="top" wrapText="1"/>
      <protection locked="0"/>
    </xf>
    <xf numFmtId="0" fontId="75" fillId="0" borderId="15" xfId="0" applyFont="1" applyFill="1" applyBorder="1" applyAlignment="1" applyProtection="1">
      <alignment horizontal="left" vertical="top" wrapText="1"/>
    </xf>
    <xf numFmtId="0" fontId="75" fillId="0" borderId="10" xfId="0" applyFont="1" applyFill="1" applyBorder="1" applyAlignment="1" applyProtection="1">
      <alignment horizontal="justify" vertical="top" wrapText="1"/>
    </xf>
    <xf numFmtId="0" fontId="75" fillId="0" borderId="20" xfId="0" applyNumberFormat="1" applyFont="1" applyFill="1" applyBorder="1" applyAlignment="1" applyProtection="1">
      <alignment horizontal="left" vertical="top" wrapText="1"/>
    </xf>
    <xf numFmtId="0" fontId="81" fillId="0" borderId="10" xfId="0" applyFont="1" applyFill="1" applyBorder="1" applyAlignment="1" applyProtection="1">
      <alignment horizontal="justify" vertical="top" wrapText="1"/>
    </xf>
    <xf numFmtId="0" fontId="89" fillId="0" borderId="10" xfId="0" applyFont="1" applyFill="1" applyBorder="1" applyAlignment="1" applyProtection="1">
      <alignment vertical="top" wrapText="1"/>
    </xf>
    <xf numFmtId="0" fontId="82" fillId="0" borderId="10" xfId="0" applyFont="1" applyFill="1" applyBorder="1" applyAlignment="1" applyProtection="1">
      <alignment horizontal="left" vertical="top" wrapText="1"/>
    </xf>
    <xf numFmtId="0" fontId="81" fillId="0" borderId="10" xfId="0" applyFont="1" applyFill="1" applyBorder="1" applyAlignment="1" applyProtection="1">
      <alignment vertical="top" wrapText="1"/>
    </xf>
    <xf numFmtId="0" fontId="91" fillId="0" borderId="10" xfId="0" applyFont="1" applyFill="1" applyBorder="1" applyAlignment="1" applyProtection="1">
      <alignment vertical="top" wrapText="1"/>
    </xf>
    <xf numFmtId="0" fontId="100" fillId="0" borderId="10" xfId="0" applyFont="1" applyFill="1" applyBorder="1" applyAlignment="1" applyProtection="1">
      <alignment vertical="center" wrapText="1"/>
    </xf>
    <xf numFmtId="0" fontId="90" fillId="0" borderId="10" xfId="0" applyFont="1" applyFill="1" applyBorder="1" applyAlignment="1" applyProtection="1">
      <alignment horizontal="justify" vertical="top" wrapText="1"/>
    </xf>
    <xf numFmtId="0" fontId="90" fillId="0" borderId="10" xfId="0" applyFont="1" applyFill="1" applyBorder="1" applyAlignment="1" applyProtection="1">
      <alignment horizontal="left" vertical="top" wrapText="1"/>
    </xf>
    <xf numFmtId="0" fontId="51" fillId="42" borderId="11" xfId="0" applyFont="1" applyFill="1" applyBorder="1" applyAlignment="1">
      <alignment horizontal="left" vertical="top"/>
    </xf>
    <xf numFmtId="0" fontId="79" fillId="0" borderId="10" xfId="0" applyFont="1" applyFill="1" applyBorder="1" applyAlignment="1" applyProtection="1">
      <alignment horizontal="left" vertical="top" wrapText="1"/>
    </xf>
    <xf numFmtId="0" fontId="21" fillId="0" borderId="15" xfId="0" applyFont="1" applyFill="1" applyBorder="1" applyAlignment="1" applyProtection="1">
      <alignment horizontal="left" vertical="top" wrapText="1"/>
    </xf>
    <xf numFmtId="0" fontId="75" fillId="0" borderId="10" xfId="0" applyFont="1" applyFill="1" applyBorder="1" applyAlignment="1">
      <alignment horizontal="justify" vertical="top" wrapText="1"/>
    </xf>
    <xf numFmtId="165" fontId="75" fillId="0" borderId="10" xfId="0" applyNumberFormat="1" applyFont="1" applyFill="1" applyBorder="1" applyAlignment="1">
      <alignment horizontal="left" vertical="top" wrapText="1"/>
    </xf>
    <xf numFmtId="0" fontId="90" fillId="0" borderId="20" xfId="0" applyFont="1" applyFill="1" applyBorder="1" applyAlignment="1" applyProtection="1">
      <alignment vertical="top" wrapText="1"/>
    </xf>
    <xf numFmtId="0" fontId="20" fillId="0" borderId="0" xfId="0" applyFont="1" applyAlignment="1">
      <alignment horizontal="justify" vertical="top" wrapText="1"/>
    </xf>
    <xf numFmtId="2" fontId="0" fillId="0" borderId="0" xfId="0" applyNumberFormat="1" applyAlignment="1">
      <alignment horizontal="justify" vertical="top" wrapText="1"/>
    </xf>
    <xf numFmtId="0" fontId="0" fillId="0" borderId="0" xfId="0" applyAlignment="1">
      <alignment horizontal="justify" vertical="top" wrapText="1"/>
    </xf>
    <xf numFmtId="0" fontId="0" fillId="0" borderId="0" xfId="0" applyAlignment="1">
      <alignment horizontal="center" vertical="top"/>
    </xf>
    <xf numFmtId="0" fontId="99" fillId="0" borderId="0" xfId="0" applyFont="1" applyAlignment="1">
      <alignment horizontal="center" vertical="top"/>
    </xf>
    <xf numFmtId="10" fontId="107" fillId="44" borderId="20" xfId="56" applyNumberFormat="1" applyFont="1" applyFill="1" applyBorder="1" applyAlignment="1">
      <alignment horizontal="center" vertical="center"/>
    </xf>
    <xf numFmtId="10" fontId="107" fillId="45" borderId="10" xfId="56" applyNumberFormat="1" applyFont="1" applyFill="1" applyBorder="1" applyAlignment="1">
      <alignment horizontal="center" vertical="center"/>
    </xf>
    <xf numFmtId="2" fontId="107" fillId="44" borderId="10" xfId="0" applyNumberFormat="1" applyFont="1" applyFill="1" applyBorder="1" applyAlignment="1">
      <alignment horizontal="center" vertical="center"/>
    </xf>
    <xf numFmtId="10" fontId="108" fillId="47" borderId="10" xfId="56" applyNumberFormat="1" applyFont="1" applyFill="1" applyBorder="1" applyAlignment="1">
      <alignment horizontal="center" vertical="top"/>
    </xf>
    <xf numFmtId="10" fontId="108" fillId="36" borderId="10" xfId="56" applyNumberFormat="1" applyFont="1" applyFill="1" applyBorder="1" applyAlignment="1">
      <alignment horizontal="center" vertical="top"/>
    </xf>
    <xf numFmtId="4" fontId="108" fillId="25" borderId="10" xfId="0" applyNumberFormat="1" applyFont="1" applyFill="1" applyBorder="1" applyAlignment="1">
      <alignment horizontal="center" vertical="top" wrapText="1"/>
    </xf>
    <xf numFmtId="10" fontId="108" fillId="37" borderId="10" xfId="56" applyNumberFormat="1" applyFont="1" applyFill="1" applyBorder="1" applyAlignment="1">
      <alignment horizontal="center" vertical="top"/>
    </xf>
    <xf numFmtId="10" fontId="108" fillId="48" borderId="10" xfId="56" applyNumberFormat="1" applyFont="1" applyFill="1" applyBorder="1" applyAlignment="1">
      <alignment horizontal="center" vertical="top"/>
    </xf>
    <xf numFmtId="2" fontId="108" fillId="37" borderId="10" xfId="0" applyNumberFormat="1" applyFont="1" applyFill="1" applyBorder="1" applyAlignment="1">
      <alignment horizontal="center" vertical="top" wrapText="1"/>
    </xf>
    <xf numFmtId="10" fontId="110" fillId="45" borderId="10" xfId="56" applyNumberFormat="1" applyFont="1" applyFill="1" applyBorder="1" applyAlignment="1">
      <alignment horizontal="center" vertical="top"/>
    </xf>
    <xf numFmtId="2" fontId="110" fillId="49" borderId="36" xfId="0" applyNumberFormat="1" applyFont="1" applyFill="1" applyBorder="1" applyAlignment="1">
      <alignment horizontal="center" vertical="top" wrapText="1"/>
    </xf>
    <xf numFmtId="0" fontId="113" fillId="0" borderId="36" xfId="0" applyFont="1" applyBorder="1" applyAlignment="1">
      <alignment horizontal="left" vertical="top"/>
    </xf>
    <xf numFmtId="2" fontId="108" fillId="25" borderId="36" xfId="0" applyNumberFormat="1" applyFont="1" applyFill="1" applyBorder="1" applyAlignment="1">
      <alignment horizontal="center" vertical="top" wrapText="1"/>
    </xf>
    <xf numFmtId="0" fontId="108" fillId="25" borderId="16" xfId="0" applyFont="1" applyFill="1" applyBorder="1" applyAlignment="1">
      <alignment horizontal="left" vertical="top"/>
    </xf>
    <xf numFmtId="0" fontId="108" fillId="25" borderId="45" xfId="0" applyFont="1" applyFill="1" applyBorder="1" applyAlignment="1">
      <alignment horizontal="left" vertical="top"/>
    </xf>
    <xf numFmtId="0" fontId="108" fillId="25" borderId="36" xfId="0" applyFont="1" applyFill="1" applyBorder="1" applyAlignment="1">
      <alignment horizontal="left" vertical="top"/>
    </xf>
    <xf numFmtId="2" fontId="108" fillId="37" borderId="36" xfId="0" applyNumberFormat="1" applyFont="1" applyFill="1" applyBorder="1" applyAlignment="1">
      <alignment horizontal="center" vertical="top" wrapText="1"/>
    </xf>
    <xf numFmtId="0" fontId="113" fillId="0" borderId="36" xfId="0" applyFont="1" applyBorder="1" applyAlignment="1">
      <alignment horizontal="center" vertical="top"/>
    </xf>
    <xf numFmtId="0" fontId="114" fillId="0" borderId="36" xfId="0" applyFont="1" applyBorder="1" applyAlignment="1">
      <alignment horizontal="center" vertical="top"/>
    </xf>
    <xf numFmtId="0" fontId="114" fillId="0" borderId="43" xfId="0" applyFont="1" applyFill="1" applyBorder="1" applyAlignment="1">
      <alignment horizontal="center" vertical="top"/>
    </xf>
    <xf numFmtId="10" fontId="108" fillId="38" borderId="10" xfId="56" applyNumberFormat="1" applyFont="1" applyFill="1" applyBorder="1" applyAlignment="1">
      <alignment horizontal="center"/>
    </xf>
    <xf numFmtId="2" fontId="108" fillId="48" borderId="36" xfId="0" applyNumberFormat="1" applyFont="1" applyFill="1" applyBorder="1" applyAlignment="1">
      <alignment horizontal="center" vertical="top"/>
    </xf>
    <xf numFmtId="2" fontId="108" fillId="37" borderId="36" xfId="0" applyNumberFormat="1" applyFont="1" applyFill="1" applyBorder="1" applyAlignment="1">
      <alignment horizontal="center" vertical="top"/>
    </xf>
    <xf numFmtId="2" fontId="110" fillId="51" borderId="0" xfId="0" applyNumberFormat="1" applyFont="1" applyFill="1" applyBorder="1" applyAlignment="1">
      <alignment horizontal="center" vertical="center" wrapText="1"/>
    </xf>
    <xf numFmtId="2" fontId="110" fillId="51" borderId="33" xfId="0" applyNumberFormat="1" applyFont="1" applyFill="1" applyBorder="1" applyAlignment="1">
      <alignment horizontal="center" vertical="center" wrapText="1"/>
    </xf>
    <xf numFmtId="2" fontId="110" fillId="51" borderId="43" xfId="0" applyNumberFormat="1" applyFont="1" applyFill="1" applyBorder="1" applyAlignment="1">
      <alignment horizontal="center" vertical="top"/>
    </xf>
    <xf numFmtId="0" fontId="110" fillId="24" borderId="36" xfId="0" applyFont="1" applyFill="1" applyBorder="1" applyAlignment="1">
      <alignment horizontal="center" vertical="center" wrapText="1"/>
    </xf>
    <xf numFmtId="0" fontId="110" fillId="24" borderId="39" xfId="0" applyFont="1" applyFill="1" applyBorder="1" applyAlignment="1">
      <alignment horizontal="center" vertical="center" wrapText="1"/>
    </xf>
    <xf numFmtId="2" fontId="110" fillId="49" borderId="49" xfId="0" applyNumberFormat="1" applyFont="1" applyFill="1" applyBorder="1" applyAlignment="1">
      <alignment horizontal="center" vertical="top" wrapText="1"/>
    </xf>
    <xf numFmtId="2" fontId="108" fillId="25" borderId="49" xfId="0" applyNumberFormat="1" applyFont="1" applyFill="1" applyBorder="1" applyAlignment="1">
      <alignment horizontal="center" vertical="top" wrapText="1"/>
    </xf>
    <xf numFmtId="2" fontId="108" fillId="37" borderId="49" xfId="0" applyNumberFormat="1" applyFont="1" applyFill="1" applyBorder="1" applyAlignment="1">
      <alignment horizontal="center" vertical="top" wrapText="1"/>
    </xf>
    <xf numFmtId="2" fontId="108" fillId="37" borderId="15" xfId="0" applyNumberFormat="1" applyFont="1" applyFill="1" applyBorder="1" applyAlignment="1">
      <alignment horizontal="center" vertical="top" wrapText="1"/>
    </xf>
    <xf numFmtId="4" fontId="108" fillId="25" borderId="15" xfId="0" applyNumberFormat="1" applyFont="1" applyFill="1" applyBorder="1" applyAlignment="1">
      <alignment horizontal="center" vertical="top" wrapText="1"/>
    </xf>
    <xf numFmtId="2" fontId="75" fillId="0" borderId="17" xfId="0" applyNumberFormat="1" applyFont="1" applyFill="1" applyBorder="1" applyAlignment="1" applyProtection="1">
      <alignment horizontal="center" vertical="top" wrapText="1"/>
    </xf>
    <xf numFmtId="2" fontId="75" fillId="0" borderId="20" xfId="0" applyNumberFormat="1" applyFont="1" applyFill="1" applyBorder="1" applyAlignment="1" applyProtection="1">
      <alignment horizontal="center" vertical="top" wrapText="1"/>
    </xf>
    <xf numFmtId="0" fontId="75" fillId="0" borderId="20" xfId="0" applyNumberFormat="1" applyFont="1" applyFill="1" applyBorder="1" applyAlignment="1" applyProtection="1">
      <alignment horizontal="center" vertical="top" wrapText="1"/>
    </xf>
    <xf numFmtId="0" fontId="75" fillId="0" borderId="17" xfId="0" applyFont="1" applyFill="1" applyBorder="1" applyAlignment="1" applyProtection="1">
      <alignment horizontal="center" vertical="top" wrapText="1"/>
    </xf>
    <xf numFmtId="0" fontId="75" fillId="0" borderId="20" xfId="0" applyFont="1" applyFill="1" applyBorder="1" applyAlignment="1" applyProtection="1">
      <alignment horizontal="center" vertical="top" wrapText="1"/>
    </xf>
    <xf numFmtId="2" fontId="75" fillId="0" borderId="17" xfId="0" applyNumberFormat="1" applyFont="1" applyFill="1" applyBorder="1" applyAlignment="1" applyProtection="1">
      <alignment horizontal="center" vertical="top" wrapText="1"/>
    </xf>
    <xf numFmtId="2" fontId="116" fillId="52" borderId="25" xfId="0" applyNumberFormat="1" applyFont="1" applyFill="1" applyBorder="1" applyAlignment="1" applyProtection="1">
      <alignment horizontal="center" vertical="top" wrapText="1"/>
      <protection locked="0"/>
    </xf>
    <xf numFmtId="2" fontId="116" fillId="52" borderId="10" xfId="0" applyNumberFormat="1" applyFont="1" applyFill="1" applyBorder="1" applyAlignment="1" applyProtection="1">
      <alignment horizontal="center" vertical="top" wrapText="1"/>
      <protection locked="0"/>
    </xf>
    <xf numFmtId="0" fontId="116" fillId="52" borderId="15" xfId="0" applyFont="1" applyFill="1" applyBorder="1" applyAlignment="1" applyProtection="1">
      <alignment horizontal="center" vertical="center" wrapText="1"/>
    </xf>
    <xf numFmtId="164" fontId="116" fillId="52" borderId="10" xfId="0" applyNumberFormat="1" applyFont="1" applyFill="1" applyBorder="1" applyAlignment="1" applyProtection="1">
      <alignment horizontal="center" vertical="center" wrapText="1"/>
    </xf>
    <xf numFmtId="0" fontId="116" fillId="52" borderId="10" xfId="0" applyFont="1" applyFill="1" applyBorder="1" applyAlignment="1" applyProtection="1">
      <alignment horizontal="center" vertical="center" wrapText="1"/>
    </xf>
    <xf numFmtId="0" fontId="116" fillId="52" borderId="24" xfId="0" applyFont="1" applyFill="1" applyBorder="1" applyAlignment="1" applyProtection="1">
      <alignment vertical="center" wrapText="1"/>
    </xf>
    <xf numFmtId="0" fontId="116" fillId="52" borderId="10" xfId="0" applyFont="1" applyFill="1" applyBorder="1" applyAlignment="1" applyProtection="1">
      <alignment vertical="center" wrapText="1"/>
    </xf>
    <xf numFmtId="0" fontId="116" fillId="52" borderId="11" xfId="0" applyFont="1" applyFill="1" applyBorder="1" applyAlignment="1" applyProtection="1">
      <alignment vertical="center" wrapText="1"/>
    </xf>
    <xf numFmtId="2" fontId="117" fillId="52" borderId="10" xfId="0" applyNumberFormat="1" applyFont="1" applyFill="1" applyBorder="1" applyAlignment="1" applyProtection="1">
      <alignment horizontal="center" vertical="top" wrapText="1"/>
      <protection locked="0"/>
    </xf>
    <xf numFmtId="0" fontId="116" fillId="52" borderId="15" xfId="0" applyFont="1" applyFill="1" applyBorder="1" applyAlignment="1" applyProtection="1">
      <alignment vertical="center" wrapText="1"/>
    </xf>
    <xf numFmtId="0" fontId="116" fillId="52" borderId="10" xfId="0" applyFont="1" applyFill="1" applyBorder="1" applyAlignment="1" applyProtection="1">
      <alignment horizontal="center" vertical="top" wrapText="1"/>
      <protection locked="0"/>
    </xf>
    <xf numFmtId="2" fontId="116" fillId="52" borderId="10" xfId="0" applyNumberFormat="1" applyFont="1" applyFill="1" applyBorder="1" applyAlignment="1" applyProtection="1">
      <alignment horizontal="center" vertical="top" wrapText="1"/>
    </xf>
    <xf numFmtId="0" fontId="116" fillId="0" borderId="0" xfId="0" applyFont="1" applyFill="1" applyBorder="1" applyAlignment="1" applyProtection="1">
      <alignment vertical="center" wrapText="1"/>
    </xf>
    <xf numFmtId="0" fontId="116" fillId="52" borderId="0" xfId="0" applyFont="1" applyFill="1" applyBorder="1" applyAlignment="1" applyProtection="1">
      <alignment vertical="center" wrapText="1"/>
    </xf>
    <xf numFmtId="2" fontId="21" fillId="54" borderId="10" xfId="0" applyNumberFormat="1" applyFont="1" applyFill="1" applyBorder="1" applyAlignment="1" applyProtection="1">
      <alignment horizontal="center" vertical="top" wrapText="1"/>
      <protection locked="0"/>
    </xf>
    <xf numFmtId="164" fontId="21" fillId="54" borderId="15" xfId="0" applyNumberFormat="1" applyFont="1" applyFill="1" applyBorder="1" applyAlignment="1" applyProtection="1">
      <alignment horizontal="center" vertical="top" wrapText="1"/>
    </xf>
    <xf numFmtId="164" fontId="21" fillId="54" borderId="10" xfId="0" applyNumberFormat="1" applyFont="1" applyFill="1" applyBorder="1" applyAlignment="1" applyProtection="1">
      <alignment horizontal="center" vertical="top" wrapText="1"/>
    </xf>
    <xf numFmtId="1" fontId="21" fillId="54" borderId="10" xfId="0" applyNumberFormat="1" applyFont="1" applyFill="1" applyBorder="1" applyAlignment="1" applyProtection="1">
      <alignment horizontal="center" vertical="top" wrapText="1"/>
    </xf>
    <xf numFmtId="2" fontId="21" fillId="54" borderId="10" xfId="0" applyNumberFormat="1" applyFont="1" applyFill="1" applyBorder="1" applyAlignment="1" applyProtection="1">
      <alignment horizontal="center" vertical="top" wrapText="1"/>
    </xf>
    <xf numFmtId="0" fontId="21" fillId="54" borderId="10" xfId="0" applyFont="1" applyFill="1" applyBorder="1" applyAlignment="1" applyProtection="1">
      <alignment horizontal="justify" vertical="top" wrapText="1"/>
    </xf>
    <xf numFmtId="2" fontId="21" fillId="55" borderId="10" xfId="0" applyNumberFormat="1" applyFont="1" applyFill="1" applyBorder="1" applyAlignment="1" applyProtection="1">
      <alignment horizontal="center" vertical="top" wrapText="1"/>
      <protection locked="0"/>
    </xf>
    <xf numFmtId="2" fontId="21" fillId="55" borderId="15" xfId="0" applyNumberFormat="1" applyFont="1" applyFill="1" applyBorder="1" applyAlignment="1" applyProtection="1">
      <alignment horizontal="center" vertical="top" wrapText="1"/>
    </xf>
    <xf numFmtId="2" fontId="21" fillId="55" borderId="10" xfId="0" applyNumberFormat="1" applyFont="1" applyFill="1" applyBorder="1" applyAlignment="1" applyProtection="1">
      <alignment horizontal="center" vertical="top" wrapText="1"/>
    </xf>
    <xf numFmtId="0" fontId="21" fillId="56" borderId="10" xfId="0" applyNumberFormat="1" applyFont="1" applyFill="1" applyBorder="1" applyAlignment="1" applyProtection="1">
      <alignment horizontal="center" vertical="top" wrapText="1"/>
    </xf>
    <xf numFmtId="0" fontId="20" fillId="55" borderId="10" xfId="0" applyFont="1" applyFill="1" applyBorder="1" applyAlignment="1" applyProtection="1">
      <alignment horizontal="justify" vertical="top" wrapText="1"/>
    </xf>
    <xf numFmtId="0" fontId="118" fillId="57" borderId="24" xfId="0" applyFont="1" applyFill="1" applyBorder="1" applyAlignment="1" applyProtection="1">
      <alignment horizontal="center" vertical="top" wrapText="1"/>
    </xf>
    <xf numFmtId="2" fontId="116" fillId="58" borderId="10" xfId="0" applyNumberFormat="1" applyFont="1" applyFill="1" applyBorder="1" applyAlignment="1" applyProtection="1">
      <alignment horizontal="center" vertical="top" wrapText="1"/>
      <protection locked="0"/>
    </xf>
    <xf numFmtId="2" fontId="116" fillId="58" borderId="10" xfId="0" applyNumberFormat="1" applyFont="1" applyFill="1" applyBorder="1" applyAlignment="1" applyProtection="1">
      <alignment horizontal="center" vertical="top" wrapText="1"/>
    </xf>
    <xf numFmtId="0" fontId="116" fillId="58" borderId="10" xfId="0" applyNumberFormat="1" applyFont="1" applyFill="1" applyBorder="1" applyAlignment="1" applyProtection="1">
      <alignment horizontal="center" vertical="top" wrapText="1"/>
    </xf>
    <xf numFmtId="0" fontId="116" fillId="57" borderId="10" xfId="0" applyFont="1" applyFill="1" applyBorder="1" applyAlignment="1" applyProtection="1">
      <alignment horizontal="justify" vertical="top" wrapText="1"/>
    </xf>
    <xf numFmtId="0" fontId="21" fillId="57" borderId="15" xfId="0" applyFont="1" applyFill="1" applyBorder="1" applyAlignment="1" applyProtection="1">
      <alignment wrapText="1"/>
    </xf>
    <xf numFmtId="0" fontId="21" fillId="57" borderId="0" xfId="0" applyFont="1" applyFill="1" applyBorder="1" applyAlignment="1" applyProtection="1">
      <alignment wrapText="1"/>
    </xf>
    <xf numFmtId="0" fontId="81" fillId="0" borderId="24" xfId="0" applyFont="1" applyFill="1" applyBorder="1" applyAlignment="1" applyProtection="1">
      <alignment horizontal="center" vertical="top" wrapText="1"/>
    </xf>
    <xf numFmtId="0" fontId="21" fillId="57" borderId="24" xfId="0" applyFont="1" applyFill="1" applyBorder="1" applyAlignment="1" applyProtection="1">
      <alignment horizontal="center" vertical="top" wrapText="1"/>
    </xf>
    <xf numFmtId="2" fontId="116" fillId="58" borderId="15" xfId="0" applyNumberFormat="1" applyFont="1" applyFill="1" applyBorder="1" applyAlignment="1" applyProtection="1">
      <alignment horizontal="center" vertical="top" wrapText="1"/>
    </xf>
    <xf numFmtId="0" fontId="81" fillId="0" borderId="11" xfId="0" applyFont="1" applyFill="1" applyBorder="1" applyAlignment="1" applyProtection="1">
      <alignment horizontal="justify" vertical="top" wrapText="1"/>
    </xf>
    <xf numFmtId="2" fontId="81" fillId="0" borderId="15" xfId="0" applyNumberFormat="1" applyFont="1" applyFill="1" applyBorder="1" applyAlignment="1" applyProtection="1">
      <alignment horizontal="center" vertical="top" wrapText="1"/>
    </xf>
    <xf numFmtId="2" fontId="81" fillId="0" borderId="10" xfId="0" applyNumberFormat="1" applyFont="1" applyFill="1" applyBorder="1" applyAlignment="1" applyProtection="1">
      <alignment horizontal="center" vertical="top" wrapText="1"/>
    </xf>
    <xf numFmtId="0" fontId="81" fillId="60" borderId="24" xfId="0" applyFont="1" applyFill="1" applyBorder="1" applyAlignment="1" applyProtection="1">
      <alignment horizontal="center" vertical="top" wrapText="1"/>
    </xf>
    <xf numFmtId="0" fontId="81" fillId="60" borderId="10" xfId="0" applyFont="1" applyFill="1" applyBorder="1" applyAlignment="1" applyProtection="1">
      <alignment horizontal="center" vertical="top" wrapText="1"/>
    </xf>
    <xf numFmtId="0" fontId="81" fillId="60" borderId="11" xfId="0" applyFont="1" applyFill="1" applyBorder="1" applyAlignment="1" applyProtection="1">
      <alignment horizontal="justify" vertical="top" wrapText="1"/>
    </xf>
    <xf numFmtId="2" fontId="75" fillId="60" borderId="10" xfId="0" applyNumberFormat="1" applyFont="1" applyFill="1" applyBorder="1" applyAlignment="1" applyProtection="1">
      <alignment horizontal="center" vertical="top" wrapText="1"/>
      <protection locked="0"/>
    </xf>
    <xf numFmtId="0" fontId="75" fillId="60" borderId="15" xfId="0" applyNumberFormat="1" applyFont="1" applyFill="1" applyBorder="1" applyAlignment="1" applyProtection="1">
      <alignment horizontal="center" vertical="center" wrapText="1"/>
    </xf>
    <xf numFmtId="0" fontId="75" fillId="60" borderId="10" xfId="0" applyNumberFormat="1" applyFont="1" applyFill="1" applyBorder="1" applyAlignment="1" applyProtection="1">
      <alignment horizontal="center" vertical="center" wrapText="1"/>
    </xf>
    <xf numFmtId="0" fontId="75" fillId="60" borderId="10" xfId="0" applyNumberFormat="1" applyFont="1" applyFill="1" applyBorder="1" applyAlignment="1" applyProtection="1">
      <alignment horizontal="center" vertical="top" wrapText="1"/>
      <protection locked="0"/>
    </xf>
    <xf numFmtId="2" fontId="81" fillId="60" borderId="10" xfId="0" applyNumberFormat="1" applyFont="1" applyFill="1" applyBorder="1" applyAlignment="1" applyProtection="1">
      <alignment horizontal="center" vertical="top" wrapText="1"/>
    </xf>
    <xf numFmtId="0" fontId="75" fillId="60" borderId="10" xfId="0" applyFont="1" applyFill="1" applyBorder="1" applyAlignment="1" applyProtection="1">
      <alignment horizontal="justify" vertical="top" wrapText="1"/>
    </xf>
    <xf numFmtId="0" fontId="20" fillId="60" borderId="0" xfId="0" applyFont="1" applyFill="1" applyBorder="1" applyAlignment="1" applyProtection="1">
      <alignment wrapText="1"/>
    </xf>
    <xf numFmtId="0" fontId="76" fillId="59" borderId="10" xfId="0" applyFont="1" applyFill="1" applyBorder="1" applyAlignment="1" applyProtection="1">
      <alignment horizontal="center" vertical="top" wrapText="1"/>
    </xf>
    <xf numFmtId="0" fontId="75" fillId="59" borderId="10" xfId="0" applyFont="1" applyFill="1" applyBorder="1" applyAlignment="1" applyProtection="1">
      <alignment horizontal="center" vertical="top" wrapText="1"/>
    </xf>
    <xf numFmtId="0" fontId="75" fillId="59" borderId="11" xfId="0" applyFont="1" applyFill="1" applyBorder="1" applyAlignment="1" applyProtection="1">
      <alignment horizontal="justify" vertical="top" wrapText="1"/>
    </xf>
    <xf numFmtId="2" fontId="75" fillId="59" borderId="10" xfId="0" applyNumberFormat="1" applyFont="1" applyFill="1" applyBorder="1" applyAlignment="1" applyProtection="1">
      <alignment horizontal="center" vertical="top" wrapText="1"/>
      <protection locked="0"/>
    </xf>
    <xf numFmtId="0" fontId="75" fillId="59" borderId="15" xfId="0" applyNumberFormat="1" applyFont="1" applyFill="1" applyBorder="1" applyAlignment="1" applyProtection="1">
      <alignment horizontal="center" vertical="top" wrapText="1"/>
    </xf>
    <xf numFmtId="0" fontId="75" fillId="61" borderId="10" xfId="0" applyNumberFormat="1" applyFont="1" applyFill="1" applyBorder="1" applyAlignment="1" applyProtection="1">
      <alignment horizontal="center" vertical="top" wrapText="1"/>
    </xf>
    <xf numFmtId="0" fontId="75" fillId="59" borderId="10" xfId="0" applyNumberFormat="1" applyFont="1" applyFill="1" applyBorder="1" applyAlignment="1" applyProtection="1">
      <alignment horizontal="center" vertical="top" wrapText="1"/>
    </xf>
    <xf numFmtId="0" fontId="75" fillId="59" borderId="10" xfId="0" applyNumberFormat="1" applyFont="1" applyFill="1" applyBorder="1" applyAlignment="1" applyProtection="1">
      <alignment horizontal="center" vertical="top" wrapText="1"/>
      <protection locked="0"/>
    </xf>
    <xf numFmtId="2" fontId="75" fillId="59" borderId="10" xfId="0" applyNumberFormat="1" applyFont="1" applyFill="1" applyBorder="1" applyAlignment="1" applyProtection="1">
      <alignment horizontal="center" vertical="top" wrapText="1"/>
    </xf>
    <xf numFmtId="0" fontId="75" fillId="59" borderId="10" xfId="0" applyFont="1" applyFill="1" applyBorder="1" applyAlignment="1" applyProtection="1">
      <alignment horizontal="justify" vertical="top" wrapText="1"/>
    </xf>
    <xf numFmtId="0" fontId="81" fillId="59" borderId="24" xfId="0" applyFont="1" applyFill="1" applyBorder="1" applyAlignment="1" applyProtection="1">
      <alignment horizontal="center" vertical="top" wrapText="1"/>
    </xf>
    <xf numFmtId="0" fontId="75" fillId="59" borderId="21" xfId="0" applyNumberFormat="1" applyFont="1" applyFill="1" applyBorder="1" applyAlignment="1" applyProtection="1">
      <alignment horizontal="center" vertical="top" wrapText="1"/>
    </xf>
    <xf numFmtId="0" fontId="75" fillId="59" borderId="20" xfId="0" applyNumberFormat="1" applyFont="1" applyFill="1" applyBorder="1" applyAlignment="1" applyProtection="1">
      <alignment horizontal="center" vertical="top" wrapText="1"/>
    </xf>
    <xf numFmtId="0" fontId="75" fillId="59" borderId="17" xfId="0" applyFont="1" applyFill="1" applyBorder="1" applyAlignment="1" applyProtection="1">
      <alignment horizontal="justify" vertical="top" wrapText="1"/>
    </xf>
    <xf numFmtId="0" fontId="20" fillId="59" borderId="0" xfId="0" applyFont="1" applyFill="1" applyBorder="1" applyAlignment="1" applyProtection="1">
      <alignment wrapText="1"/>
    </xf>
    <xf numFmtId="0" fontId="75" fillId="0" borderId="17" xfId="0" applyNumberFormat="1" applyFont="1" applyFill="1" applyBorder="1" applyAlignment="1" applyProtection="1">
      <alignment horizontal="center" vertical="top" wrapText="1"/>
      <protection locked="0"/>
    </xf>
    <xf numFmtId="0" fontId="75" fillId="0" borderId="17" xfId="0" applyFont="1" applyFill="1" applyBorder="1" applyAlignment="1">
      <alignment horizontal="justify" vertical="top" wrapText="1"/>
    </xf>
    <xf numFmtId="0" fontId="79" fillId="0" borderId="0" xfId="0" applyFont="1" applyFill="1" applyBorder="1" applyAlignment="1" applyProtection="1">
      <alignment wrapText="1"/>
    </xf>
    <xf numFmtId="0" fontId="75" fillId="0" borderId="20" xfId="0" applyFont="1" applyFill="1" applyBorder="1" applyAlignment="1">
      <alignment horizontal="justify" vertical="top" wrapText="1"/>
    </xf>
    <xf numFmtId="0" fontId="75" fillId="59" borderId="10" xfId="0" applyFont="1" applyFill="1" applyBorder="1" applyAlignment="1" applyProtection="1">
      <alignment vertical="top" wrapText="1"/>
    </xf>
    <xf numFmtId="0" fontId="75" fillId="59" borderId="15" xfId="0" applyFont="1" applyFill="1" applyBorder="1" applyAlignment="1" applyProtection="1">
      <alignment horizontal="center" vertical="top" wrapText="1"/>
    </xf>
    <xf numFmtId="0" fontId="75" fillId="61" borderId="10" xfId="0" applyFont="1" applyFill="1" applyBorder="1" applyAlignment="1" applyProtection="1">
      <alignment horizontal="center" vertical="top" wrapText="1"/>
    </xf>
    <xf numFmtId="0" fontId="75" fillId="59" borderId="15" xfId="0" applyNumberFormat="1" applyFont="1" applyFill="1" applyBorder="1" applyAlignment="1" applyProtection="1">
      <alignment horizontal="center" vertical="top" wrapText="1"/>
      <protection locked="0"/>
    </xf>
    <xf numFmtId="0" fontId="75" fillId="59" borderId="14" xfId="0" applyFont="1" applyFill="1" applyBorder="1" applyAlignment="1" applyProtection="1">
      <alignment vertical="top" wrapText="1"/>
    </xf>
    <xf numFmtId="0" fontId="79" fillId="62" borderId="0" xfId="0" applyFont="1" applyFill="1" applyBorder="1" applyAlignment="1" applyProtection="1">
      <alignment wrapText="1"/>
    </xf>
    <xf numFmtId="0" fontId="117" fillId="0" borderId="0" xfId="0" applyFont="1" applyFill="1" applyBorder="1" applyAlignment="1" applyProtection="1">
      <alignment wrapText="1"/>
    </xf>
    <xf numFmtId="0" fontId="76" fillId="60" borderId="10" xfId="0" applyFont="1" applyFill="1" applyBorder="1" applyAlignment="1" applyProtection="1">
      <alignment horizontal="center" vertical="top" wrapText="1"/>
    </xf>
    <xf numFmtId="0" fontId="75" fillId="60" borderId="15" xfId="0" applyNumberFormat="1" applyFont="1" applyFill="1" applyBorder="1" applyAlignment="1" applyProtection="1">
      <alignment horizontal="center" vertical="top" wrapText="1"/>
    </xf>
    <xf numFmtId="0" fontId="75" fillId="60" borderId="10" xfId="0" applyNumberFormat="1" applyFont="1" applyFill="1" applyBorder="1" applyAlignment="1" applyProtection="1">
      <alignment horizontal="center" vertical="top" wrapText="1"/>
    </xf>
    <xf numFmtId="0" fontId="75" fillId="60" borderId="10" xfId="0" applyFont="1" applyFill="1" applyBorder="1" applyAlignment="1" applyProtection="1">
      <alignment horizontal="center" vertical="top" wrapText="1"/>
    </xf>
    <xf numFmtId="2" fontId="79" fillId="60" borderId="10" xfId="0" applyNumberFormat="1" applyFont="1" applyFill="1" applyBorder="1" applyAlignment="1" applyProtection="1">
      <alignment horizontal="center" vertical="top" wrapText="1"/>
      <protection locked="0"/>
    </xf>
    <xf numFmtId="0" fontId="79" fillId="60" borderId="15" xfId="0" applyNumberFormat="1" applyFont="1" applyFill="1" applyBorder="1" applyAlignment="1" applyProtection="1">
      <alignment horizontal="center" vertical="top" wrapText="1"/>
    </xf>
    <xf numFmtId="0" fontId="79" fillId="60" borderId="10" xfId="0" applyNumberFormat="1" applyFont="1" applyFill="1" applyBorder="1" applyAlignment="1" applyProtection="1">
      <alignment horizontal="center" vertical="top" wrapText="1"/>
    </xf>
    <xf numFmtId="2" fontId="75" fillId="60" borderId="10" xfId="0" applyNumberFormat="1" applyFont="1" applyFill="1" applyBorder="1" applyAlignment="1" applyProtection="1">
      <alignment horizontal="center" vertical="top" wrapText="1"/>
    </xf>
    <xf numFmtId="0" fontId="81" fillId="60" borderId="17" xfId="0" applyFont="1" applyFill="1" applyBorder="1" applyAlignment="1" applyProtection="1">
      <alignment horizontal="justify" vertical="top" wrapText="1"/>
    </xf>
    <xf numFmtId="0" fontId="80" fillId="0" borderId="17" xfId="0" applyFont="1" applyFill="1" applyBorder="1" applyAlignment="1" applyProtection="1">
      <alignment horizontal="justify" vertical="top" wrapText="1"/>
    </xf>
    <xf numFmtId="0" fontId="106" fillId="0" borderId="20" xfId="0" applyFont="1" applyFill="1" applyBorder="1" applyAlignment="1" applyProtection="1">
      <alignment horizontal="justify" vertical="top" wrapText="1"/>
    </xf>
    <xf numFmtId="0" fontId="81" fillId="60" borderId="10" xfId="0" applyFont="1" applyFill="1" applyBorder="1" applyAlignment="1" applyProtection="1">
      <alignment horizontal="justify" vertical="top" wrapText="1"/>
    </xf>
    <xf numFmtId="0" fontId="75" fillId="0" borderId="17" xfId="0" applyFont="1" applyFill="1" applyBorder="1" applyAlignment="1" applyProtection="1">
      <alignment horizontal="justify" vertical="top" wrapText="1"/>
    </xf>
    <xf numFmtId="0" fontId="75" fillId="0" borderId="20" xfId="0" applyFont="1" applyFill="1" applyBorder="1" applyAlignment="1" applyProtection="1">
      <alignment horizontal="justify" vertical="top" wrapText="1"/>
    </xf>
    <xf numFmtId="0" fontId="81" fillId="60" borderId="20" xfId="0" applyFont="1" applyFill="1" applyBorder="1" applyAlignment="1" applyProtection="1">
      <alignment horizontal="justify" vertical="top" wrapText="1"/>
    </xf>
    <xf numFmtId="0" fontId="75" fillId="60" borderId="0" xfId="0" applyFont="1" applyFill="1" applyBorder="1" applyAlignment="1" applyProtection="1">
      <alignment wrapText="1"/>
    </xf>
    <xf numFmtId="0" fontId="75" fillId="61" borderId="10" xfId="0" applyNumberFormat="1" applyFont="1" applyFill="1" applyBorder="1" applyAlignment="1" applyProtection="1">
      <alignment vertical="top" wrapText="1"/>
    </xf>
    <xf numFmtId="0" fontId="21" fillId="57" borderId="24" xfId="0" applyFont="1" applyFill="1" applyBorder="1" applyAlignment="1" applyProtection="1">
      <alignment horizontal="center" vertical="center" wrapText="1"/>
    </xf>
    <xf numFmtId="2" fontId="116" fillId="58" borderId="15" xfId="0" applyNumberFormat="1" applyFont="1" applyFill="1" applyBorder="1" applyAlignment="1" applyProtection="1">
      <alignment horizontal="center" vertical="center" wrapText="1"/>
    </xf>
    <xf numFmtId="2" fontId="116" fillId="58" borderId="10" xfId="0" applyNumberFormat="1" applyFont="1" applyFill="1" applyBorder="1" applyAlignment="1" applyProtection="1">
      <alignment horizontal="center" vertical="center" wrapText="1"/>
    </xf>
    <xf numFmtId="0" fontId="116" fillId="58" borderId="10" xfId="0" applyFont="1" applyFill="1" applyBorder="1" applyAlignment="1" applyProtection="1">
      <alignment horizontal="justify" vertical="center" wrapText="1"/>
    </xf>
    <xf numFmtId="0" fontId="21" fillId="57" borderId="0" xfId="0" applyFont="1" applyFill="1" applyBorder="1" applyAlignment="1" applyProtection="1">
      <alignment vertical="center" wrapText="1"/>
    </xf>
    <xf numFmtId="0" fontId="116" fillId="60" borderId="24" xfId="0" applyFont="1" applyFill="1" applyBorder="1" applyAlignment="1" applyProtection="1">
      <alignment horizontal="center" vertical="top" wrapText="1"/>
    </xf>
    <xf numFmtId="0" fontId="116" fillId="60" borderId="10" xfId="0" applyFont="1" applyFill="1" applyBorder="1" applyAlignment="1" applyProtection="1">
      <alignment horizontal="left" vertical="top" wrapText="1"/>
    </xf>
    <xf numFmtId="0" fontId="81" fillId="60" borderId="11" xfId="0" applyFont="1" applyFill="1" applyBorder="1" applyAlignment="1" applyProtection="1">
      <alignment horizontal="left" vertical="top" wrapText="1"/>
    </xf>
    <xf numFmtId="2" fontId="117" fillId="60" borderId="10" xfId="0" applyNumberFormat="1" applyFont="1" applyFill="1" applyBorder="1" applyAlignment="1" applyProtection="1">
      <alignment horizontal="center" vertical="top" wrapText="1"/>
      <protection locked="0"/>
    </xf>
    <xf numFmtId="2" fontId="116" fillId="60" borderId="15" xfId="0" applyNumberFormat="1" applyFont="1" applyFill="1" applyBorder="1" applyAlignment="1" applyProtection="1">
      <alignment horizontal="center" vertical="top" wrapText="1"/>
    </xf>
    <xf numFmtId="2" fontId="116" fillId="60" borderId="10" xfId="0" applyNumberFormat="1" applyFont="1" applyFill="1" applyBorder="1" applyAlignment="1" applyProtection="1">
      <alignment horizontal="center" vertical="top" wrapText="1"/>
    </xf>
    <xf numFmtId="0" fontId="117" fillId="60" borderId="10" xfId="0" applyNumberFormat="1" applyFont="1" applyFill="1" applyBorder="1" applyAlignment="1" applyProtection="1">
      <alignment horizontal="center" vertical="top" wrapText="1"/>
      <protection locked="0"/>
    </xf>
    <xf numFmtId="0" fontId="117" fillId="60" borderId="0" xfId="0" applyFont="1" applyFill="1" applyBorder="1" applyAlignment="1" applyProtection="1">
      <alignment wrapText="1"/>
    </xf>
    <xf numFmtId="0" fontId="121" fillId="0" borderId="10" xfId="0" applyNumberFormat="1" applyFont="1" applyFill="1" applyBorder="1" applyAlignment="1" applyProtection="1">
      <alignment horizontal="center" vertical="top" wrapText="1"/>
      <protection locked="0"/>
    </xf>
    <xf numFmtId="164" fontId="75" fillId="60" borderId="15" xfId="0" applyNumberFormat="1" applyFont="1" applyFill="1" applyBorder="1" applyAlignment="1" applyProtection="1">
      <alignment horizontal="center" vertical="top" wrapText="1"/>
    </xf>
    <xf numFmtId="164" fontId="75" fillId="60" borderId="10" xfId="0" applyNumberFormat="1" applyFont="1" applyFill="1" applyBorder="1" applyAlignment="1" applyProtection="1">
      <alignment horizontal="center" vertical="top" wrapText="1"/>
    </xf>
    <xf numFmtId="0" fontId="94" fillId="57" borderId="24" xfId="0" applyFont="1" applyFill="1" applyBorder="1" applyAlignment="1" applyProtection="1">
      <alignment horizontal="center" vertical="top" wrapText="1"/>
    </xf>
    <xf numFmtId="0" fontId="116" fillId="58" borderId="10" xfId="0" applyFont="1" applyFill="1" applyBorder="1" applyAlignment="1" applyProtection="1">
      <alignment horizontal="justify" vertical="top" wrapText="1"/>
    </xf>
    <xf numFmtId="0" fontId="82" fillId="57" borderId="0" xfId="0" applyFont="1" applyFill="1" applyBorder="1" applyAlignment="1" applyProtection="1">
      <alignment wrapText="1"/>
    </xf>
    <xf numFmtId="0" fontId="81" fillId="60" borderId="10" xfId="0" applyFont="1" applyFill="1" applyBorder="1" applyAlignment="1" applyProtection="1">
      <alignment horizontal="left" vertical="top" wrapText="1"/>
    </xf>
    <xf numFmtId="0" fontId="124" fillId="60" borderId="11" xfId="0" applyFont="1" applyFill="1" applyBorder="1" applyAlignment="1" applyProtection="1">
      <alignment horizontal="left" vertical="top" wrapText="1"/>
    </xf>
    <xf numFmtId="2" fontId="81" fillId="60" borderId="15" xfId="0" applyNumberFormat="1" applyFont="1" applyFill="1" applyBorder="1" applyAlignment="1" applyProtection="1">
      <alignment horizontal="center" vertical="top" wrapText="1"/>
    </xf>
    <xf numFmtId="0" fontId="75" fillId="63" borderId="10" xfId="0" applyNumberFormat="1" applyFont="1" applyFill="1" applyBorder="1" applyAlignment="1" applyProtection="1">
      <alignment horizontal="center" vertical="top" wrapText="1"/>
    </xf>
    <xf numFmtId="0" fontId="81" fillId="57" borderId="24" xfId="0" applyFont="1" applyFill="1" applyBorder="1" applyAlignment="1" applyProtection="1">
      <alignment horizontal="center" vertical="top" wrapText="1"/>
    </xf>
    <xf numFmtId="2" fontId="116" fillId="58" borderId="10" xfId="0" applyNumberFormat="1" applyFont="1" applyFill="1" applyBorder="1" applyAlignment="1" applyProtection="1">
      <alignment horizontal="left" vertical="top" wrapText="1"/>
    </xf>
    <xf numFmtId="0" fontId="81" fillId="65" borderId="10" xfId="0" applyFont="1" applyFill="1" applyBorder="1" applyAlignment="1" applyProtection="1">
      <alignment horizontal="center" vertical="top" wrapText="1"/>
    </xf>
    <xf numFmtId="0" fontId="81" fillId="66" borderId="10" xfId="0" applyFont="1" applyFill="1" applyBorder="1" applyAlignment="1" applyProtection="1">
      <alignment horizontal="left" vertical="top" wrapText="1"/>
    </xf>
    <xf numFmtId="0" fontId="81" fillId="65" borderId="11" xfId="0" applyFont="1" applyFill="1" applyBorder="1" applyAlignment="1" applyProtection="1">
      <alignment horizontal="left" vertical="top" wrapText="1"/>
    </xf>
    <xf numFmtId="2" fontId="75" fillId="65" borderId="10" xfId="0" applyNumberFormat="1" applyFont="1" applyFill="1" applyBorder="1" applyAlignment="1" applyProtection="1">
      <alignment horizontal="center" vertical="top" wrapText="1"/>
      <protection locked="0"/>
    </xf>
    <xf numFmtId="2" fontId="81" fillId="65" borderId="15" xfId="0" applyNumberFormat="1" applyFont="1" applyFill="1" applyBorder="1" applyAlignment="1" applyProtection="1">
      <alignment horizontal="center" vertical="top" wrapText="1"/>
    </xf>
    <xf numFmtId="2" fontId="81" fillId="65" borderId="10" xfId="0" applyNumberFormat="1" applyFont="1" applyFill="1" applyBorder="1" applyAlignment="1" applyProtection="1">
      <alignment horizontal="center" vertical="top" wrapText="1"/>
    </xf>
    <xf numFmtId="0" fontId="75" fillId="66" borderId="10" xfId="0" applyNumberFormat="1" applyFont="1" applyFill="1" applyBorder="1" applyAlignment="1" applyProtection="1">
      <alignment horizontal="center" vertical="top" wrapText="1"/>
      <protection locked="0"/>
    </xf>
    <xf numFmtId="2" fontId="81" fillId="65" borderId="10" xfId="0" applyNumberFormat="1" applyFont="1" applyFill="1" applyBorder="1" applyAlignment="1" applyProtection="1">
      <alignment horizontal="left" vertical="top" wrapText="1"/>
    </xf>
    <xf numFmtId="0" fontId="75" fillId="64" borderId="10" xfId="0" applyFont="1" applyFill="1" applyBorder="1" applyAlignment="1">
      <alignment horizontal="left" vertical="top" wrapText="1"/>
    </xf>
    <xf numFmtId="0" fontId="125" fillId="0" borderId="24" xfId="0" applyFont="1" applyFill="1" applyBorder="1" applyAlignment="1" applyProtection="1">
      <alignment horizontal="center" vertical="top" wrapText="1"/>
    </xf>
    <xf numFmtId="2" fontId="125" fillId="0" borderId="10" xfId="0" applyNumberFormat="1" applyFont="1" applyFill="1" applyBorder="1" applyAlignment="1" applyProtection="1">
      <alignment horizontal="center" vertical="top" wrapText="1"/>
    </xf>
    <xf numFmtId="0" fontId="79" fillId="0" borderId="10" xfId="0" applyFont="1" applyFill="1" applyBorder="1" applyAlignment="1" applyProtection="1">
      <alignment horizontal="justify" vertical="top" wrapText="1"/>
    </xf>
    <xf numFmtId="0" fontId="77" fillId="0" borderId="0" xfId="0" applyFont="1" applyFill="1" applyBorder="1" applyAlignment="1" applyProtection="1">
      <alignment wrapText="1"/>
    </xf>
    <xf numFmtId="164" fontId="21" fillId="55" borderId="15" xfId="0" applyNumberFormat="1" applyFont="1" applyFill="1" applyBorder="1" applyAlignment="1" applyProtection="1">
      <alignment horizontal="center" vertical="top" wrapText="1"/>
    </xf>
    <xf numFmtId="164" fontId="21" fillId="55" borderId="10" xfId="0" applyNumberFormat="1" applyFont="1" applyFill="1" applyBorder="1" applyAlignment="1" applyProtection="1">
      <alignment horizontal="center" vertical="top" wrapText="1"/>
    </xf>
    <xf numFmtId="0" fontId="21" fillId="55" borderId="10" xfId="0" applyNumberFormat="1" applyFont="1" applyFill="1" applyBorder="1" applyAlignment="1" applyProtection="1">
      <alignment horizontal="center" vertical="top" wrapText="1"/>
    </xf>
    <xf numFmtId="0" fontId="81" fillId="55" borderId="10" xfId="0" applyNumberFormat="1" applyFont="1" applyFill="1" applyBorder="1" applyAlignment="1" applyProtection="1">
      <alignment horizontal="justify" vertical="top" wrapText="1"/>
    </xf>
    <xf numFmtId="0" fontId="116" fillId="57" borderId="24" xfId="0" applyFont="1" applyFill="1" applyBorder="1" applyAlignment="1" applyProtection="1">
      <alignment horizontal="center" vertical="top" wrapText="1"/>
    </xf>
    <xf numFmtId="164" fontId="116" fillId="58" borderId="15" xfId="0" applyNumberFormat="1" applyFont="1" applyFill="1" applyBorder="1" applyAlignment="1" applyProtection="1">
      <alignment horizontal="center" vertical="top" wrapText="1"/>
    </xf>
    <xf numFmtId="164" fontId="116" fillId="58" borderId="10" xfId="0" applyNumberFormat="1" applyFont="1" applyFill="1" applyBorder="1" applyAlignment="1" applyProtection="1">
      <alignment horizontal="center" vertical="top" wrapText="1"/>
    </xf>
    <xf numFmtId="0" fontId="75" fillId="0" borderId="10" xfId="0" applyNumberFormat="1" applyFont="1" applyFill="1" applyBorder="1" applyAlignment="1" applyProtection="1">
      <alignment vertical="top" wrapText="1"/>
    </xf>
    <xf numFmtId="0" fontId="75" fillId="61" borderId="10" xfId="0" applyFont="1" applyFill="1" applyBorder="1" applyAlignment="1" applyProtection="1">
      <alignment horizontal="justify" vertical="top" wrapText="1"/>
    </xf>
    <xf numFmtId="0" fontId="81" fillId="58" borderId="10" xfId="0" applyFont="1" applyFill="1" applyBorder="1" applyAlignment="1" applyProtection="1">
      <alignment horizontal="justify" vertical="top" wrapText="1"/>
    </xf>
    <xf numFmtId="2" fontId="75" fillId="0" borderId="24" xfId="0" applyNumberFormat="1" applyFont="1" applyFill="1" applyBorder="1" applyAlignment="1" applyProtection="1">
      <alignment horizontal="center" vertical="top" wrapText="1"/>
    </xf>
    <xf numFmtId="0" fontId="116" fillId="58" borderId="15" xfId="0" applyNumberFormat="1" applyFont="1" applyFill="1" applyBorder="1" applyAlignment="1" applyProtection="1">
      <alignment horizontal="center" vertical="top" wrapText="1"/>
    </xf>
    <xf numFmtId="1" fontId="21" fillId="55" borderId="12" xfId="0" applyNumberFormat="1" applyFont="1" applyFill="1" applyBorder="1" applyAlignment="1" applyProtection="1">
      <alignment horizontal="center" vertical="top" wrapText="1"/>
    </xf>
    <xf numFmtId="2" fontId="21" fillId="55" borderId="12" xfId="0" applyNumberFormat="1" applyFont="1" applyFill="1" applyBorder="1" applyAlignment="1" applyProtection="1">
      <alignment horizontal="center" vertical="top" wrapText="1"/>
    </xf>
    <xf numFmtId="0" fontId="21" fillId="55" borderId="10" xfId="0" applyFont="1" applyFill="1" applyBorder="1" applyAlignment="1" applyProtection="1">
      <alignment horizontal="justify" vertical="top" wrapText="1"/>
    </xf>
    <xf numFmtId="0" fontId="75" fillId="66" borderId="24" xfId="0" applyFont="1" applyFill="1" applyBorder="1" applyAlignment="1" applyProtection="1">
      <alignment horizontal="center" vertical="top" wrapText="1"/>
    </xf>
    <xf numFmtId="0" fontId="81" fillId="65" borderId="11" xfId="0" applyFont="1" applyFill="1" applyBorder="1" applyAlignment="1" applyProtection="1">
      <alignment horizontal="justify" vertical="top" wrapText="1"/>
    </xf>
    <xf numFmtId="164" fontId="75" fillId="65" borderId="15" xfId="0" applyNumberFormat="1" applyFont="1" applyFill="1" applyBorder="1" applyAlignment="1" applyProtection="1">
      <alignment horizontal="center" vertical="top" wrapText="1"/>
    </xf>
    <xf numFmtId="164" fontId="75" fillId="65" borderId="10" xfId="0" applyNumberFormat="1" applyFont="1" applyFill="1" applyBorder="1" applyAlignment="1" applyProtection="1">
      <alignment horizontal="center" vertical="top" wrapText="1"/>
    </xf>
    <xf numFmtId="0" fontId="75" fillId="65" borderId="10" xfId="0" applyNumberFormat="1" applyFont="1" applyFill="1" applyBorder="1" applyAlignment="1" applyProtection="1">
      <alignment horizontal="center" vertical="top" wrapText="1"/>
      <protection locked="0"/>
    </xf>
    <xf numFmtId="2" fontId="75" fillId="65" borderId="10" xfId="0" applyNumberFormat="1" applyFont="1" applyFill="1" applyBorder="1" applyAlignment="1" applyProtection="1">
      <alignment horizontal="center" vertical="top" wrapText="1"/>
    </xf>
    <xf numFmtId="0" fontId="75" fillId="66" borderId="10" xfId="0" applyFont="1" applyFill="1" applyBorder="1" applyAlignment="1" applyProtection="1">
      <alignment horizontal="justify" vertical="top" wrapText="1"/>
    </xf>
    <xf numFmtId="0" fontId="81" fillId="66" borderId="10" xfId="0" applyFont="1" applyFill="1" applyBorder="1" applyAlignment="1" applyProtection="1">
      <alignment horizontal="center" vertical="top" wrapText="1"/>
    </xf>
    <xf numFmtId="0" fontId="75" fillId="66" borderId="10" xfId="0" applyFont="1" applyFill="1" applyBorder="1" applyAlignment="1" applyProtection="1">
      <alignment horizontal="center" vertical="top" wrapText="1"/>
    </xf>
    <xf numFmtId="0" fontId="81" fillId="66" borderId="10" xfId="0" applyFont="1" applyFill="1" applyBorder="1" applyAlignment="1" applyProtection="1">
      <alignment horizontal="justify" vertical="top" wrapText="1"/>
    </xf>
    <xf numFmtId="2" fontId="75" fillId="66" borderId="10" xfId="0" applyNumberFormat="1" applyFont="1" applyFill="1" applyBorder="1" applyAlignment="1" applyProtection="1">
      <alignment horizontal="center" vertical="top" wrapText="1"/>
      <protection locked="0"/>
    </xf>
    <xf numFmtId="0" fontId="75" fillId="66" borderId="15" xfId="0" applyFont="1" applyFill="1" applyBorder="1" applyAlignment="1" applyProtection="1">
      <alignment horizontal="center" vertical="top" wrapText="1"/>
    </xf>
    <xf numFmtId="2" fontId="75" fillId="66" borderId="10" xfId="0" applyNumberFormat="1" applyFont="1" applyFill="1" applyBorder="1" applyAlignment="1" applyProtection="1">
      <alignment horizontal="center" vertical="top" wrapText="1"/>
    </xf>
    <xf numFmtId="0" fontId="21" fillId="57" borderId="30" xfId="0" applyFont="1" applyFill="1" applyBorder="1" applyAlignment="1" applyProtection="1">
      <alignment horizontal="center" vertical="top" wrapText="1"/>
    </xf>
    <xf numFmtId="164" fontId="116" fillId="58" borderId="23" xfId="0" applyNumberFormat="1" applyFont="1" applyFill="1" applyBorder="1" applyAlignment="1" applyProtection="1">
      <alignment horizontal="center" vertical="top" wrapText="1"/>
    </xf>
    <xf numFmtId="164" fontId="116" fillId="58" borderId="17" xfId="0" applyNumberFormat="1" applyFont="1" applyFill="1" applyBorder="1" applyAlignment="1" applyProtection="1">
      <alignment horizontal="center" vertical="top" wrapText="1"/>
    </xf>
    <xf numFmtId="0" fontId="116" fillId="58" borderId="17" xfId="0" applyNumberFormat="1" applyFont="1" applyFill="1" applyBorder="1" applyAlignment="1" applyProtection="1">
      <alignment horizontal="center" vertical="top" wrapText="1"/>
    </xf>
    <xf numFmtId="2" fontId="116" fillId="58" borderId="17" xfId="0" applyNumberFormat="1" applyFont="1" applyFill="1" applyBorder="1" applyAlignment="1" applyProtection="1">
      <alignment horizontal="center" vertical="top" wrapText="1"/>
    </xf>
    <xf numFmtId="0" fontId="75" fillId="0" borderId="31" xfId="0" applyFont="1" applyFill="1" applyBorder="1" applyAlignment="1" applyProtection="1">
      <alignment horizontal="center" vertical="top" wrapText="1"/>
    </xf>
    <xf numFmtId="0" fontId="75" fillId="0" borderId="21" xfId="0" applyFont="1" applyFill="1" applyBorder="1" applyAlignment="1" applyProtection="1">
      <alignment horizontal="center" vertical="top" wrapText="1"/>
    </xf>
    <xf numFmtId="0" fontId="75" fillId="61" borderId="0" xfId="0" applyFont="1" applyFill="1" applyBorder="1" applyAlignment="1" applyProtection="1">
      <alignment wrapText="1"/>
    </xf>
    <xf numFmtId="0" fontId="75" fillId="61" borderId="20" xfId="0" applyFont="1" applyFill="1" applyBorder="1" applyAlignment="1" applyProtection="1">
      <alignment horizontal="center" vertical="top" wrapText="1"/>
    </xf>
    <xf numFmtId="0" fontId="75" fillId="0" borderId="10" xfId="0" applyNumberFormat="1" applyFont="1" applyFill="1" applyBorder="1" applyAlignment="1" applyProtection="1">
      <alignment horizontal="left" vertical="top" wrapText="1"/>
    </xf>
    <xf numFmtId="0" fontId="75" fillId="65" borderId="10" xfId="0" applyFont="1" applyFill="1" applyBorder="1" applyAlignment="1" applyProtection="1">
      <alignment horizontal="center" vertical="top" wrapText="1"/>
    </xf>
    <xf numFmtId="0" fontId="75" fillId="65" borderId="15" xfId="0" applyFont="1" applyFill="1" applyBorder="1" applyAlignment="1" applyProtection="1">
      <alignment horizontal="center" vertical="top" wrapText="1"/>
    </xf>
    <xf numFmtId="0" fontId="75" fillId="59" borderId="24" xfId="0" applyFont="1" applyFill="1" applyBorder="1" applyAlignment="1" applyProtection="1">
      <alignment horizontal="center" vertical="top" wrapText="1"/>
    </xf>
    <xf numFmtId="0" fontId="125" fillId="65" borderId="10" xfId="0" applyFont="1" applyFill="1" applyBorder="1" applyAlignment="1" applyProtection="1">
      <alignment horizontal="center" vertical="top" wrapText="1"/>
    </xf>
    <xf numFmtId="9" fontId="75" fillId="65" borderId="10" xfId="0" applyNumberFormat="1" applyFont="1" applyFill="1" applyBorder="1" applyAlignment="1" applyProtection="1">
      <alignment horizontal="center" vertical="top" wrapText="1"/>
    </xf>
    <xf numFmtId="1" fontId="21" fillId="55" borderId="10" xfId="0" applyNumberFormat="1" applyFont="1" applyFill="1" applyBorder="1" applyAlignment="1" applyProtection="1">
      <alignment horizontal="center" vertical="top" wrapText="1"/>
    </xf>
    <xf numFmtId="0" fontId="81" fillId="55" borderId="10" xfId="0" applyFont="1" applyFill="1" applyBorder="1" applyAlignment="1" applyProtection="1">
      <alignment horizontal="justify" vertical="top" wrapText="1"/>
    </xf>
    <xf numFmtId="0" fontId="116" fillId="66" borderId="10" xfId="0" applyFont="1" applyFill="1" applyBorder="1" applyAlignment="1" applyProtection="1">
      <alignment horizontal="left" vertical="top" wrapText="1"/>
    </xf>
    <xf numFmtId="2" fontId="116" fillId="66" borderId="10" xfId="0" applyNumberFormat="1" applyFont="1" applyFill="1" applyBorder="1" applyAlignment="1" applyProtection="1">
      <alignment horizontal="center" vertical="top" wrapText="1"/>
      <protection locked="0"/>
    </xf>
    <xf numFmtId="164" fontId="116" fillId="66" borderId="15" xfId="0" applyNumberFormat="1" applyFont="1" applyFill="1" applyBorder="1" applyAlignment="1" applyProtection="1">
      <alignment horizontal="center" vertical="top" wrapText="1"/>
    </xf>
    <xf numFmtId="164" fontId="116" fillId="66" borderId="10" xfId="0" applyNumberFormat="1" applyFont="1" applyFill="1" applyBorder="1" applyAlignment="1" applyProtection="1">
      <alignment horizontal="center" vertical="top" wrapText="1"/>
    </xf>
    <xf numFmtId="0" fontId="116" fillId="66" borderId="10" xfId="0" applyNumberFormat="1" applyFont="1" applyFill="1" applyBorder="1" applyAlignment="1" applyProtection="1">
      <alignment horizontal="center" vertical="top" wrapText="1"/>
    </xf>
    <xf numFmtId="2" fontId="116" fillId="66" borderId="10" xfId="0" applyNumberFormat="1" applyFont="1" applyFill="1" applyBorder="1" applyAlignment="1" applyProtection="1">
      <alignment horizontal="center" vertical="top" wrapText="1"/>
    </xf>
    <xf numFmtId="0" fontId="81" fillId="67" borderId="10" xfId="0" applyFont="1" applyFill="1" applyBorder="1" applyAlignment="1">
      <alignment horizontal="justify" vertical="top" wrapText="1"/>
    </xf>
    <xf numFmtId="0" fontId="75" fillId="0" borderId="52" xfId="0" applyFont="1" applyFill="1" applyBorder="1" applyAlignment="1">
      <alignment horizontal="center" vertical="top" wrapText="1"/>
    </xf>
    <xf numFmtId="0" fontId="75" fillId="0" borderId="53" xfId="0" applyNumberFormat="1" applyFont="1" applyFill="1" applyBorder="1" applyAlignment="1">
      <alignment horizontal="center" vertical="top" wrapText="1"/>
    </xf>
    <xf numFmtId="164" fontId="75" fillId="61" borderId="10" xfId="0" applyNumberFormat="1" applyFont="1" applyFill="1" applyBorder="1" applyAlignment="1" applyProtection="1">
      <alignment horizontal="center" vertical="top" wrapText="1"/>
    </xf>
    <xf numFmtId="0" fontId="128" fillId="0" borderId="10" xfId="0" applyNumberFormat="1" applyFont="1" applyFill="1" applyBorder="1" applyAlignment="1" applyProtection="1">
      <alignment horizontal="center" vertical="top" wrapText="1"/>
    </xf>
    <xf numFmtId="0" fontId="129" fillId="68" borderId="10" xfId="0" applyFont="1" applyFill="1" applyBorder="1" applyAlignment="1">
      <alignment horizontal="justify" vertical="top" wrapText="1"/>
    </xf>
    <xf numFmtId="165" fontId="75" fillId="59" borderId="10" xfId="0" applyNumberFormat="1" applyFont="1" applyFill="1" applyBorder="1" applyAlignment="1">
      <alignment horizontal="left" vertical="top" wrapText="1"/>
    </xf>
    <xf numFmtId="0" fontId="75" fillId="65" borderId="15" xfId="0" applyNumberFormat="1" applyFont="1" applyFill="1" applyBorder="1" applyAlignment="1" applyProtection="1">
      <alignment horizontal="center" vertical="top" wrapText="1"/>
    </xf>
    <xf numFmtId="0" fontId="75" fillId="65" borderId="10" xfId="0" applyNumberFormat="1" applyFont="1" applyFill="1" applyBorder="1" applyAlignment="1" applyProtection="1">
      <alignment horizontal="center" vertical="top" wrapText="1"/>
    </xf>
    <xf numFmtId="0" fontId="81" fillId="65" borderId="10" xfId="0" applyFont="1" applyFill="1" applyBorder="1" applyAlignment="1" applyProtection="1">
      <alignment horizontal="justify" vertical="top" wrapText="1"/>
    </xf>
    <xf numFmtId="0" fontId="75" fillId="0" borderId="11" xfId="0" applyFont="1" applyFill="1" applyBorder="1" applyAlignment="1">
      <alignment horizontal="justify" vertical="top" wrapText="1"/>
    </xf>
    <xf numFmtId="0" fontId="75" fillId="69" borderId="54" xfId="0" applyNumberFormat="1" applyFont="1" applyFill="1" applyBorder="1" applyAlignment="1" applyProtection="1">
      <alignment horizontal="center" vertical="top" wrapText="1"/>
    </xf>
    <xf numFmtId="0" fontId="75" fillId="69" borderId="55" xfId="0" applyNumberFormat="1" applyFont="1" applyFill="1" applyBorder="1" applyAlignment="1" applyProtection="1">
      <alignment vertical="top" wrapText="1"/>
    </xf>
    <xf numFmtId="0" fontId="75" fillId="59" borderId="20" xfId="0" applyNumberFormat="1" applyFont="1" applyFill="1" applyBorder="1" applyAlignment="1" applyProtection="1">
      <alignment horizontal="center" vertical="top" wrapText="1"/>
      <protection locked="0"/>
    </xf>
    <xf numFmtId="0" fontId="75" fillId="0" borderId="0" xfId="0" applyFont="1" applyFill="1" applyBorder="1" applyAlignment="1" applyProtection="1">
      <alignment horizontal="center" vertical="top" wrapText="1"/>
    </xf>
    <xf numFmtId="2" fontId="116" fillId="57" borderId="10" xfId="0" applyNumberFormat="1" applyFont="1" applyFill="1" applyBorder="1" applyAlignment="1" applyProtection="1">
      <alignment horizontal="center" vertical="top" wrapText="1"/>
      <protection locked="0"/>
    </xf>
    <xf numFmtId="2" fontId="116" fillId="57" borderId="15" xfId="0" applyNumberFormat="1" applyFont="1" applyFill="1" applyBorder="1" applyAlignment="1" applyProtection="1">
      <alignment horizontal="center" vertical="top" wrapText="1"/>
    </xf>
    <xf numFmtId="0" fontId="116" fillId="57" borderId="10" xfId="0" applyFont="1" applyFill="1" applyBorder="1" applyAlignment="1" applyProtection="1">
      <alignment horizontal="center" vertical="top" wrapText="1"/>
    </xf>
    <xf numFmtId="2" fontId="116" fillId="57" borderId="10" xfId="0" applyNumberFormat="1" applyFont="1" applyFill="1" applyBorder="1" applyAlignment="1" applyProtection="1">
      <alignment horizontal="center" vertical="top" wrapText="1"/>
    </xf>
    <xf numFmtId="164" fontId="75" fillId="0" borderId="52" xfId="0" applyNumberFormat="1" applyFont="1" applyFill="1" applyBorder="1" applyAlignment="1" applyProtection="1">
      <alignment horizontal="center" vertical="top" wrapText="1"/>
    </xf>
    <xf numFmtId="0" fontId="75" fillId="61" borderId="53" xfId="0" applyNumberFormat="1" applyFont="1" applyFill="1" applyBorder="1" applyAlignment="1" applyProtection="1">
      <alignment vertical="top" wrapText="1"/>
    </xf>
    <xf numFmtId="164" fontId="75" fillId="0" borderId="53" xfId="0" applyNumberFormat="1" applyFont="1" applyFill="1" applyBorder="1" applyAlignment="1" applyProtection="1">
      <alignment horizontal="center" vertical="top" wrapText="1"/>
    </xf>
    <xf numFmtId="0" fontId="75" fillId="0" borderId="53" xfId="0" applyNumberFormat="1" applyFont="1" applyFill="1" applyBorder="1" applyAlignment="1" applyProtection="1">
      <alignment horizontal="center" vertical="top" wrapText="1"/>
    </xf>
    <xf numFmtId="0" fontId="75" fillId="68" borderId="10" xfId="0" applyFont="1" applyFill="1" applyBorder="1" applyAlignment="1" applyProtection="1">
      <alignment horizontal="justify" vertical="top" wrapText="1"/>
    </xf>
    <xf numFmtId="0" fontId="75" fillId="0" borderId="30" xfId="0" applyFont="1" applyFill="1" applyBorder="1" applyAlignment="1" applyProtection="1">
      <alignment horizontal="center" vertical="top" wrapText="1"/>
    </xf>
    <xf numFmtId="0" fontId="75" fillId="68" borderId="17" xfId="0" applyFont="1" applyFill="1" applyBorder="1" applyAlignment="1" applyProtection="1">
      <alignment horizontal="justify" vertical="top" wrapText="1"/>
    </xf>
    <xf numFmtId="0" fontId="81" fillId="70" borderId="10" xfId="0" applyFont="1" applyFill="1" applyBorder="1" applyAlignment="1" applyProtection="1">
      <alignment horizontal="center" vertical="top" wrapText="1"/>
    </xf>
    <xf numFmtId="0" fontId="75" fillId="70" borderId="10" xfId="0" applyFont="1" applyFill="1" applyBorder="1" applyAlignment="1" applyProtection="1">
      <alignment horizontal="center" vertical="top" wrapText="1"/>
    </xf>
    <xf numFmtId="0" fontId="81" fillId="70" borderId="11" xfId="0" applyFont="1" applyFill="1" applyBorder="1" applyAlignment="1" applyProtection="1">
      <alignment horizontal="justify" vertical="top" wrapText="1"/>
    </xf>
    <xf numFmtId="2" fontId="75" fillId="70" borderId="10" xfId="0" applyNumberFormat="1" applyFont="1" applyFill="1" applyBorder="1" applyAlignment="1" applyProtection="1">
      <alignment horizontal="center" vertical="top" wrapText="1"/>
      <protection locked="0"/>
    </xf>
    <xf numFmtId="0" fontId="75" fillId="70" borderId="15" xfId="0" applyNumberFormat="1" applyFont="1" applyFill="1" applyBorder="1" applyAlignment="1" applyProtection="1">
      <alignment horizontal="center" vertical="top" wrapText="1"/>
    </xf>
    <xf numFmtId="0" fontId="75" fillId="70" borderId="10" xfId="0" applyNumberFormat="1" applyFont="1" applyFill="1" applyBorder="1" applyAlignment="1" applyProtection="1">
      <alignment horizontal="center" vertical="top" wrapText="1"/>
    </xf>
    <xf numFmtId="0" fontId="75" fillId="70" borderId="10" xfId="0" applyNumberFormat="1" applyFont="1" applyFill="1" applyBorder="1" applyAlignment="1" applyProtection="1">
      <alignment horizontal="center" vertical="top" wrapText="1"/>
      <protection locked="0"/>
    </xf>
    <xf numFmtId="2" fontId="75" fillId="70" borderId="10" xfId="0" applyNumberFormat="1" applyFont="1" applyFill="1" applyBorder="1" applyAlignment="1" applyProtection="1">
      <alignment horizontal="center" vertical="top" wrapText="1"/>
    </xf>
    <xf numFmtId="0" fontId="81" fillId="70" borderId="10" xfId="0" applyFont="1" applyFill="1" applyBorder="1" applyAlignment="1" applyProtection="1">
      <alignment horizontal="justify" vertical="top" wrapText="1"/>
    </xf>
    <xf numFmtId="0" fontId="81" fillId="70" borderId="10" xfId="0" applyFont="1" applyFill="1" applyBorder="1" applyAlignment="1">
      <alignment horizontal="justify" vertical="top" wrapText="1"/>
    </xf>
    <xf numFmtId="164" fontId="75" fillId="70" borderId="15" xfId="0" applyNumberFormat="1" applyFont="1" applyFill="1" applyBorder="1" applyAlignment="1" applyProtection="1">
      <alignment horizontal="center" vertical="top" wrapText="1"/>
    </xf>
    <xf numFmtId="0" fontId="75" fillId="70" borderId="10" xfId="0" applyNumberFormat="1" applyFont="1" applyFill="1" applyBorder="1" applyAlignment="1" applyProtection="1">
      <alignment vertical="top" wrapText="1"/>
    </xf>
    <xf numFmtId="164" fontId="75" fillId="70" borderId="10" xfId="0" applyNumberFormat="1" applyFont="1" applyFill="1" applyBorder="1" applyAlignment="1" applyProtection="1">
      <alignment horizontal="center" vertical="top" wrapText="1"/>
    </xf>
    <xf numFmtId="0" fontId="81" fillId="70" borderId="10" xfId="0" applyNumberFormat="1" applyFont="1" applyFill="1" applyBorder="1" applyAlignment="1">
      <alignment horizontal="justify" vertical="top" wrapText="1"/>
    </xf>
    <xf numFmtId="0" fontId="75" fillId="61" borderId="53" xfId="0" applyNumberFormat="1" applyFont="1" applyFill="1" applyBorder="1" applyAlignment="1">
      <alignment horizontal="center" vertical="top" wrapText="1"/>
    </xf>
    <xf numFmtId="164" fontId="75" fillId="61" borderId="53" xfId="0" applyNumberFormat="1" applyFont="1" applyFill="1" applyBorder="1" applyAlignment="1">
      <alignment horizontal="center" vertical="top" wrapText="1"/>
    </xf>
    <xf numFmtId="164" fontId="117" fillId="61" borderId="10" xfId="0" applyNumberFormat="1" applyFont="1" applyFill="1" applyBorder="1" applyAlignment="1" applyProtection="1">
      <alignment horizontal="center" vertical="top" wrapText="1"/>
    </xf>
    <xf numFmtId="0" fontId="130" fillId="59" borderId="10" xfId="0" applyFont="1" applyFill="1" applyBorder="1" applyAlignment="1">
      <alignment horizontal="justify" vertical="top" wrapText="1"/>
    </xf>
    <xf numFmtId="0" fontId="81" fillId="70" borderId="10" xfId="0" applyNumberFormat="1" applyFont="1" applyFill="1" applyBorder="1" applyAlignment="1" applyProtection="1">
      <alignment horizontal="justify" vertical="top" wrapText="1"/>
    </xf>
    <xf numFmtId="0" fontId="75" fillId="69" borderId="10" xfId="0" applyNumberFormat="1" applyFont="1" applyFill="1" applyBorder="1" applyAlignment="1" applyProtection="1">
      <alignment vertical="top" wrapText="1"/>
    </xf>
    <xf numFmtId="0" fontId="75" fillId="69" borderId="56" xfId="0" applyNumberFormat="1" applyFont="1" applyFill="1" applyBorder="1" applyAlignment="1" applyProtection="1">
      <alignment vertical="top" wrapText="1"/>
    </xf>
    <xf numFmtId="0" fontId="81" fillId="65" borderId="10" xfId="0" applyNumberFormat="1" applyFont="1" applyFill="1" applyBorder="1" applyAlignment="1" applyProtection="1">
      <alignment horizontal="justify" vertical="top" wrapText="1"/>
    </xf>
    <xf numFmtId="0" fontId="75" fillId="0" borderId="0" xfId="0" applyFont="1" applyFill="1" applyBorder="1" applyAlignment="1">
      <alignment vertical="top" wrapText="1"/>
    </xf>
    <xf numFmtId="0" fontId="75" fillId="68" borderId="10" xfId="0" applyNumberFormat="1" applyFont="1" applyFill="1" applyBorder="1" applyAlignment="1" applyProtection="1">
      <alignment horizontal="justify" vertical="top" wrapText="1"/>
    </xf>
    <xf numFmtId="1" fontId="75" fillId="55" borderId="10" xfId="0" applyNumberFormat="1" applyFont="1" applyFill="1" applyBorder="1" applyAlignment="1" applyProtection="1">
      <alignment horizontal="center" vertical="top" wrapText="1"/>
    </xf>
    <xf numFmtId="1" fontId="116" fillId="58" borderId="10" xfId="0" applyNumberFormat="1" applyFont="1" applyFill="1" applyBorder="1" applyAlignment="1" applyProtection="1">
      <alignment horizontal="center" vertical="top" wrapText="1"/>
    </xf>
    <xf numFmtId="0" fontId="116" fillId="65" borderId="10" xfId="0" applyFont="1" applyFill="1" applyBorder="1" applyAlignment="1" applyProtection="1">
      <alignment horizontal="justify" vertical="top" wrapText="1"/>
    </xf>
    <xf numFmtId="0" fontId="116" fillId="65" borderId="11" xfId="0" applyFont="1" applyFill="1" applyBorder="1" applyAlignment="1" applyProtection="1">
      <alignment horizontal="justify" vertical="top" wrapText="1"/>
    </xf>
    <xf numFmtId="2" fontId="117" fillId="65" borderId="10" xfId="0" applyNumberFormat="1" applyFont="1" applyFill="1" applyBorder="1" applyAlignment="1" applyProtection="1">
      <alignment horizontal="center" vertical="top" wrapText="1"/>
      <protection locked="0"/>
    </xf>
    <xf numFmtId="2" fontId="116" fillId="65" borderId="15" xfId="0" applyNumberFormat="1" applyFont="1" applyFill="1" applyBorder="1" applyAlignment="1" applyProtection="1">
      <alignment horizontal="center" vertical="top" wrapText="1"/>
    </xf>
    <xf numFmtId="2" fontId="116" fillId="65" borderId="10" xfId="0" applyNumberFormat="1" applyFont="1" applyFill="1" applyBorder="1" applyAlignment="1" applyProtection="1">
      <alignment horizontal="center" vertical="top" wrapText="1"/>
    </xf>
    <xf numFmtId="2" fontId="116" fillId="65" borderId="10" xfId="0" applyNumberFormat="1" applyFont="1" applyFill="1" applyBorder="1" applyAlignment="1" applyProtection="1">
      <alignment horizontal="center" vertical="top" wrapText="1"/>
      <protection locked="0"/>
    </xf>
    <xf numFmtId="0" fontId="132" fillId="0" borderId="10" xfId="0" applyNumberFormat="1" applyFont="1" applyFill="1" applyBorder="1" applyAlignment="1">
      <alignment horizontal="center" vertical="top" wrapText="1"/>
    </xf>
    <xf numFmtId="0" fontId="94" fillId="0" borderId="10" xfId="0" applyFont="1" applyFill="1" applyBorder="1" applyAlignment="1" applyProtection="1">
      <alignment horizontal="left" vertical="top" wrapText="1"/>
    </xf>
    <xf numFmtId="0" fontId="81" fillId="65" borderId="11" xfId="0" applyFont="1" applyFill="1" applyBorder="1" applyAlignment="1" applyProtection="1">
      <alignment horizontal="center" vertical="top" wrapText="1"/>
    </xf>
    <xf numFmtId="0" fontId="81" fillId="65" borderId="11" xfId="0" applyFont="1" applyFill="1" applyBorder="1" applyAlignment="1" applyProtection="1">
      <alignment vertical="top" wrapText="1"/>
    </xf>
    <xf numFmtId="2" fontId="81" fillId="65" borderId="10" xfId="0" applyNumberFormat="1" applyFont="1" applyFill="1" applyBorder="1" applyAlignment="1" applyProtection="1">
      <alignment horizontal="justify" vertical="top" wrapText="1"/>
    </xf>
    <xf numFmtId="2" fontId="75" fillId="0" borderId="11" xfId="0" applyNumberFormat="1" applyFont="1" applyFill="1" applyBorder="1" applyAlignment="1" applyProtection="1">
      <alignment horizontal="center" vertical="top" wrapText="1"/>
      <protection locked="0"/>
    </xf>
    <xf numFmtId="0" fontId="75" fillId="0" borderId="11" xfId="0" applyFont="1" applyFill="1" applyBorder="1" applyAlignment="1" applyProtection="1">
      <alignment horizontal="center" vertical="top" wrapText="1"/>
    </xf>
    <xf numFmtId="2" fontId="75" fillId="0" borderId="11" xfId="0" applyNumberFormat="1" applyFont="1" applyFill="1" applyBorder="1" applyAlignment="1" applyProtection="1">
      <alignment horizontal="center" vertical="top" wrapText="1"/>
    </xf>
    <xf numFmtId="2" fontId="81" fillId="58" borderId="15" xfId="0" applyNumberFormat="1" applyFont="1" applyFill="1" applyBorder="1" applyAlignment="1" applyProtection="1">
      <alignment horizontal="center" vertical="top" wrapText="1"/>
    </xf>
    <xf numFmtId="2" fontId="81" fillId="58" borderId="10" xfId="0" applyNumberFormat="1" applyFont="1" applyFill="1" applyBorder="1" applyAlignment="1" applyProtection="1">
      <alignment horizontal="center" vertical="top" wrapText="1"/>
    </xf>
    <xf numFmtId="0" fontId="81" fillId="66" borderId="10" xfId="0" applyFont="1" applyFill="1" applyBorder="1" applyAlignment="1" applyProtection="1">
      <alignment vertical="top" wrapText="1"/>
    </xf>
    <xf numFmtId="0" fontId="81" fillId="0" borderId="17" xfId="0" applyFont="1" applyFill="1" applyBorder="1" applyAlignment="1" applyProtection="1">
      <alignment horizontal="left" vertical="top" wrapText="1"/>
    </xf>
    <xf numFmtId="0" fontId="88" fillId="0" borderId="10" xfId="0" applyFont="1" applyFill="1" applyBorder="1" applyAlignment="1">
      <alignment horizontal="center" vertical="top" wrapText="1"/>
    </xf>
    <xf numFmtId="0" fontId="88" fillId="59" borderId="10" xfId="0" applyFont="1" applyFill="1" applyBorder="1" applyAlignment="1">
      <alignment horizontal="center" vertical="top" wrapText="1"/>
    </xf>
    <xf numFmtId="2" fontId="21" fillId="71" borderId="10" xfId="0" applyNumberFormat="1" applyFont="1" applyFill="1" applyBorder="1" applyAlignment="1" applyProtection="1">
      <alignment horizontal="center" vertical="top" wrapText="1"/>
      <protection locked="0"/>
    </xf>
    <xf numFmtId="0" fontId="118" fillId="57" borderId="37" xfId="0" applyFont="1" applyFill="1" applyBorder="1" applyAlignment="1" applyProtection="1">
      <alignment horizontal="center" vertical="top" wrapText="1"/>
    </xf>
    <xf numFmtId="2" fontId="116" fillId="58" borderId="23" xfId="0" applyNumberFormat="1" applyFont="1" applyFill="1" applyBorder="1" applyAlignment="1" applyProtection="1">
      <alignment horizontal="center" vertical="top" wrapText="1"/>
    </xf>
    <xf numFmtId="0" fontId="116" fillId="58" borderId="17" xfId="0" applyFont="1" applyFill="1" applyBorder="1" applyAlignment="1" applyProtection="1">
      <alignment horizontal="justify" vertical="top" wrapText="1"/>
    </xf>
    <xf numFmtId="0" fontId="81" fillId="0" borderId="37" xfId="0" applyFont="1" applyFill="1" applyBorder="1" applyAlignment="1" applyProtection="1">
      <alignment horizontal="center" vertical="top" wrapText="1"/>
    </xf>
    <xf numFmtId="0" fontId="81" fillId="66" borderId="26" xfId="0" applyFont="1" applyFill="1" applyBorder="1" applyAlignment="1" applyProtection="1">
      <alignment horizontal="left" vertical="top" wrapText="1"/>
    </xf>
    <xf numFmtId="0" fontId="81" fillId="66" borderId="22" xfId="0" applyFont="1" applyFill="1" applyBorder="1" applyAlignment="1" applyProtection="1">
      <alignment horizontal="left" vertical="top" wrapText="1"/>
    </xf>
    <xf numFmtId="2" fontId="81" fillId="66" borderId="23" xfId="0" applyNumberFormat="1" applyFont="1" applyFill="1" applyBorder="1" applyAlignment="1" applyProtection="1">
      <alignment horizontal="center" vertical="top" wrapText="1"/>
    </xf>
    <xf numFmtId="2" fontId="81" fillId="66" borderId="17" xfId="0" applyNumberFormat="1" applyFont="1" applyFill="1" applyBorder="1" applyAlignment="1" applyProtection="1">
      <alignment horizontal="center" vertical="top" wrapText="1"/>
    </xf>
    <xf numFmtId="0" fontId="75" fillId="66" borderId="17" xfId="0" applyNumberFormat="1" applyFont="1" applyFill="1" applyBorder="1" applyAlignment="1" applyProtection="1">
      <alignment horizontal="center" vertical="top" wrapText="1"/>
    </xf>
    <xf numFmtId="0" fontId="81" fillId="66" borderId="17" xfId="0" applyFont="1" applyFill="1" applyBorder="1" applyAlignment="1" applyProtection="1">
      <alignment horizontal="justify" vertical="top" wrapText="1"/>
    </xf>
    <xf numFmtId="0" fontId="75" fillId="66" borderId="15" xfId="0" applyFont="1" applyFill="1" applyBorder="1" applyAlignment="1" applyProtection="1">
      <alignment wrapText="1"/>
    </xf>
    <xf numFmtId="0" fontId="118" fillId="0" borderId="37" xfId="0" applyFont="1" applyFill="1" applyBorder="1" applyAlignment="1" applyProtection="1">
      <alignment horizontal="center" vertical="top" wrapText="1"/>
    </xf>
    <xf numFmtId="2" fontId="20" fillId="66" borderId="10" xfId="0" applyNumberFormat="1" applyFont="1" applyFill="1" applyBorder="1" applyAlignment="1" applyProtection="1">
      <alignment horizontal="center" vertical="top" wrapText="1"/>
      <protection locked="0"/>
    </xf>
    <xf numFmtId="0" fontId="75" fillId="66" borderId="15" xfId="0" applyNumberFormat="1" applyFont="1" applyFill="1" applyBorder="1" applyAlignment="1" applyProtection="1">
      <alignment horizontal="center" vertical="top" wrapText="1"/>
    </xf>
    <xf numFmtId="0" fontId="75" fillId="66" borderId="10" xfId="0" applyNumberFormat="1" applyFont="1" applyFill="1" applyBorder="1" applyAlignment="1" applyProtection="1">
      <alignment horizontal="center" vertical="top" wrapText="1"/>
    </xf>
    <xf numFmtId="2" fontId="21" fillId="66" borderId="10" xfId="0" applyNumberFormat="1" applyFont="1" applyFill="1" applyBorder="1" applyAlignment="1" applyProtection="1">
      <alignment horizontal="center" vertical="top" wrapText="1"/>
    </xf>
    <xf numFmtId="0" fontId="90" fillId="0" borderId="24" xfId="0" applyFont="1" applyFill="1" applyBorder="1" applyAlignment="1" applyProtection="1">
      <alignment horizontal="center" vertical="top" wrapText="1"/>
    </xf>
    <xf numFmtId="0" fontId="20" fillId="0" borderId="24" xfId="0" applyFont="1" applyFill="1" applyBorder="1" applyAlignment="1" applyProtection="1">
      <alignment horizontal="center" vertical="top" wrapText="1"/>
    </xf>
    <xf numFmtId="0" fontId="75" fillId="0" borderId="21" xfId="0" applyNumberFormat="1" applyFont="1" applyFill="1" applyBorder="1" applyAlignment="1" applyProtection="1">
      <alignment horizontal="center" vertical="top" wrapText="1"/>
    </xf>
    <xf numFmtId="2" fontId="116" fillId="57" borderId="10" xfId="0" applyNumberFormat="1" applyFont="1" applyFill="1" applyBorder="1" applyAlignment="1" applyProtection="1">
      <alignment horizontal="center" vertical="top"/>
      <protection locked="0"/>
    </xf>
    <xf numFmtId="0" fontId="116" fillId="57" borderId="15" xfId="0" applyFont="1" applyFill="1" applyBorder="1" applyAlignment="1" applyProtection="1">
      <alignment horizontal="center" vertical="top"/>
    </xf>
    <xf numFmtId="0" fontId="116" fillId="57" borderId="10" xfId="0" applyFont="1" applyFill="1" applyBorder="1" applyAlignment="1" applyProtection="1">
      <alignment horizontal="center" vertical="top"/>
    </xf>
    <xf numFmtId="2" fontId="116" fillId="57" borderId="10" xfId="0" applyNumberFormat="1" applyFont="1" applyFill="1" applyBorder="1" applyAlignment="1" applyProtection="1">
      <alignment horizontal="center" vertical="top"/>
    </xf>
    <xf numFmtId="0" fontId="116" fillId="57" borderId="10" xfId="0" applyFont="1" applyFill="1" applyBorder="1" applyAlignment="1" applyProtection="1">
      <alignment vertical="top"/>
    </xf>
    <xf numFmtId="0" fontId="117" fillId="0" borderId="24" xfId="0" applyFont="1" applyFill="1" applyBorder="1" applyAlignment="1" applyProtection="1">
      <alignment horizontal="center" vertical="top" wrapText="1"/>
    </xf>
    <xf numFmtId="2" fontId="117" fillId="66" borderId="10" xfId="0" applyNumberFormat="1" applyFont="1" applyFill="1" applyBorder="1" applyAlignment="1" applyProtection="1">
      <alignment horizontal="center" vertical="top"/>
      <protection locked="0"/>
    </xf>
    <xf numFmtId="0" fontId="117" fillId="66" borderId="15" xfId="0" applyFont="1" applyFill="1" applyBorder="1" applyAlignment="1" applyProtection="1">
      <alignment horizontal="center" vertical="top"/>
    </xf>
    <xf numFmtId="0" fontId="117" fillId="66" borderId="10" xfId="0" applyFont="1" applyFill="1" applyBorder="1" applyAlignment="1" applyProtection="1">
      <alignment horizontal="center" vertical="top"/>
    </xf>
    <xf numFmtId="2" fontId="117" fillId="66" borderId="10" xfId="0" applyNumberFormat="1" applyFont="1" applyFill="1" applyBorder="1" applyAlignment="1" applyProtection="1">
      <alignment horizontal="center" vertical="top"/>
    </xf>
    <xf numFmtId="0" fontId="117" fillId="66" borderId="10" xfId="0" applyFont="1" applyFill="1" applyBorder="1" applyAlignment="1" applyProtection="1">
      <alignment vertical="top"/>
    </xf>
    <xf numFmtId="0" fontId="82" fillId="0" borderId="24" xfId="0" applyFont="1" applyFill="1" applyBorder="1" applyAlignment="1" applyProtection="1">
      <alignment horizontal="center" vertical="center" textRotation="90" wrapText="1"/>
    </xf>
    <xf numFmtId="0" fontId="81" fillId="66" borderId="11" xfId="0" applyFont="1" applyFill="1" applyBorder="1" applyAlignment="1" applyProtection="1">
      <alignment vertical="top" wrapText="1"/>
    </xf>
    <xf numFmtId="2" fontId="90" fillId="66" borderId="10" xfId="0" applyNumberFormat="1" applyFont="1" applyFill="1" applyBorder="1" applyAlignment="1" applyProtection="1">
      <alignment horizontal="center" vertical="top"/>
      <protection locked="0"/>
    </xf>
    <xf numFmtId="0" fontId="90" fillId="66" borderId="15" xfId="0" applyNumberFormat="1" applyFont="1" applyFill="1" applyBorder="1" applyAlignment="1" applyProtection="1">
      <alignment horizontal="center" vertical="top" wrapText="1"/>
    </xf>
    <xf numFmtId="0" fontId="90" fillId="66" borderId="10" xfId="0" applyNumberFormat="1" applyFont="1" applyFill="1" applyBorder="1" applyAlignment="1" applyProtection="1">
      <alignment horizontal="center" vertical="top" wrapText="1"/>
    </xf>
    <xf numFmtId="0" fontId="90" fillId="66" borderId="10" xfId="0" applyFont="1" applyFill="1" applyBorder="1" applyAlignment="1" applyProtection="1">
      <alignment horizontal="center" vertical="top"/>
      <protection locked="0"/>
    </xf>
    <xf numFmtId="2" fontId="90" fillId="66" borderId="10" xfId="0" applyNumberFormat="1" applyFont="1" applyFill="1" applyBorder="1" applyAlignment="1" applyProtection="1">
      <alignment horizontal="center" vertical="top"/>
    </xf>
    <xf numFmtId="0" fontId="90" fillId="66" borderId="10" xfId="0" applyFont="1" applyFill="1" applyBorder="1" applyAlignment="1" applyProtection="1">
      <alignment vertical="top"/>
    </xf>
    <xf numFmtId="1" fontId="75" fillId="0" borderId="10" xfId="0" applyNumberFormat="1" applyFont="1" applyFill="1" applyBorder="1" applyAlignment="1" applyProtection="1">
      <alignment horizontal="center" vertical="top" wrapText="1"/>
      <protection locked="0"/>
    </xf>
    <xf numFmtId="0" fontId="117" fillId="57" borderId="0" xfId="0" applyFont="1" applyFill="1" applyBorder="1" applyAlignment="1" applyProtection="1">
      <alignment wrapText="1"/>
    </xf>
    <xf numFmtId="2" fontId="79" fillId="66" borderId="10" xfId="0" applyNumberFormat="1" applyFont="1" applyFill="1" applyBorder="1" applyAlignment="1" applyProtection="1">
      <alignment horizontal="center" vertical="top"/>
      <protection locked="0"/>
    </xf>
    <xf numFmtId="0" fontId="79" fillId="66" borderId="15" xfId="0" applyFont="1" applyFill="1" applyBorder="1" applyAlignment="1" applyProtection="1">
      <alignment horizontal="center" vertical="top"/>
    </xf>
    <xf numFmtId="0" fontId="79" fillId="66" borderId="10" xfId="0" applyFont="1" applyFill="1" applyBorder="1" applyAlignment="1" applyProtection="1">
      <alignment horizontal="center" vertical="top"/>
    </xf>
    <xf numFmtId="2" fontId="79" fillId="66" borderId="10" xfId="0" applyNumberFormat="1" applyFont="1" applyFill="1" applyBorder="1" applyAlignment="1" applyProtection="1">
      <alignment horizontal="center" vertical="top"/>
    </xf>
    <xf numFmtId="0" fontId="79" fillId="66" borderId="10" xfId="0" applyFont="1" applyFill="1" applyBorder="1" applyAlignment="1" applyProtection="1">
      <alignment vertical="top"/>
    </xf>
    <xf numFmtId="2" fontId="75" fillId="66" borderId="10" xfId="0" applyNumberFormat="1" applyFont="1" applyFill="1" applyBorder="1" applyAlignment="1" applyProtection="1">
      <alignment horizontal="center" vertical="top"/>
      <protection locked="0"/>
    </xf>
    <xf numFmtId="0" fontId="75" fillId="66" borderId="15" xfId="0" applyFont="1" applyFill="1" applyBorder="1" applyAlignment="1" applyProtection="1">
      <alignment horizontal="center" vertical="top"/>
    </xf>
    <xf numFmtId="0" fontId="75" fillId="66" borderId="10" xfId="0" applyFont="1" applyFill="1" applyBorder="1" applyAlignment="1" applyProtection="1">
      <alignment horizontal="center" vertical="top"/>
    </xf>
    <xf numFmtId="2" fontId="75" fillId="66" borderId="10" xfId="0" applyNumberFormat="1" applyFont="1" applyFill="1" applyBorder="1" applyAlignment="1" applyProtection="1">
      <alignment horizontal="center" vertical="top"/>
    </xf>
    <xf numFmtId="0" fontId="75" fillId="66" borderId="10" xfId="0" applyFont="1" applyFill="1" applyBorder="1" applyAlignment="1" applyProtection="1">
      <alignment vertical="top"/>
    </xf>
    <xf numFmtId="2" fontId="116" fillId="57" borderId="15" xfId="0" applyNumberFormat="1" applyFont="1" applyFill="1" applyBorder="1" applyAlignment="1" applyProtection="1">
      <alignment horizontal="center" vertical="top"/>
    </xf>
    <xf numFmtId="0" fontId="128" fillId="0" borderId="24" xfId="0" applyFont="1" applyFill="1" applyBorder="1" applyProtection="1"/>
    <xf numFmtId="2" fontId="90" fillId="66" borderId="10" xfId="0" applyNumberFormat="1" applyFont="1" applyFill="1" applyBorder="1" applyAlignment="1" applyProtection="1">
      <alignment horizontal="center" vertical="top" wrapText="1"/>
      <protection locked="0"/>
    </xf>
    <xf numFmtId="0" fontId="90" fillId="66" borderId="15" xfId="0" applyFont="1" applyFill="1" applyBorder="1" applyAlignment="1" applyProtection="1">
      <alignment vertical="top"/>
    </xf>
    <xf numFmtId="0" fontId="90" fillId="66" borderId="10" xfId="0" applyFont="1" applyFill="1" applyBorder="1" applyAlignment="1" applyProtection="1">
      <alignment vertical="top" wrapText="1"/>
    </xf>
    <xf numFmtId="0" fontId="75" fillId="0" borderId="24" xfId="0" applyFont="1" applyFill="1" applyBorder="1" applyProtection="1"/>
    <xf numFmtId="164" fontId="75" fillId="66" borderId="15" xfId="0" applyNumberFormat="1" applyFont="1" applyFill="1" applyBorder="1" applyAlignment="1" applyProtection="1">
      <alignment horizontal="center" vertical="top" wrapText="1"/>
    </xf>
    <xf numFmtId="0" fontId="75" fillId="66" borderId="10" xfId="0" applyNumberFormat="1" applyFont="1" applyFill="1" applyBorder="1" applyAlignment="1" applyProtection="1">
      <alignment vertical="top" wrapText="1"/>
    </xf>
    <xf numFmtId="164" fontId="75" fillId="66" borderId="10" xfId="0" applyNumberFormat="1" applyFont="1" applyFill="1" applyBorder="1" applyAlignment="1" applyProtection="1">
      <alignment horizontal="center" vertical="top" wrapText="1"/>
    </xf>
    <xf numFmtId="0" fontId="89" fillId="66" borderId="10" xfId="0" applyFont="1" applyFill="1" applyBorder="1" applyAlignment="1" applyProtection="1">
      <alignment vertical="top" wrapText="1"/>
    </xf>
    <xf numFmtId="0" fontId="138" fillId="0" borderId="24" xfId="0" applyFont="1" applyFill="1" applyBorder="1" applyProtection="1"/>
    <xf numFmtId="2" fontId="90" fillId="59" borderId="10" xfId="0" applyNumberFormat="1" applyFont="1" applyFill="1" applyBorder="1" applyAlignment="1" applyProtection="1">
      <alignment horizontal="center" vertical="top" wrapText="1"/>
      <protection locked="0"/>
    </xf>
    <xf numFmtId="0" fontId="92" fillId="0" borderId="15" xfId="0" applyNumberFormat="1" applyFont="1" applyFill="1" applyBorder="1" applyAlignment="1" applyProtection="1">
      <alignment horizontal="center" vertical="top" wrapText="1"/>
    </xf>
    <xf numFmtId="0" fontId="92" fillId="0" borderId="10" xfId="0" applyNumberFormat="1" applyFont="1" applyFill="1" applyBorder="1" applyAlignment="1" applyProtection="1">
      <alignment horizontal="center" vertical="top" wrapText="1"/>
    </xf>
    <xf numFmtId="2" fontId="92" fillId="0" borderId="10" xfId="0" applyNumberFormat="1" applyFont="1" applyFill="1" applyBorder="1" applyAlignment="1" applyProtection="1">
      <alignment horizontal="center" vertical="top" wrapText="1"/>
    </xf>
    <xf numFmtId="164" fontId="92" fillId="0" borderId="15" xfId="0" applyNumberFormat="1" applyFont="1" applyFill="1" applyBorder="1" applyAlignment="1" applyProtection="1">
      <alignment horizontal="center" vertical="top" wrapText="1"/>
    </xf>
    <xf numFmtId="0" fontId="92" fillId="0" borderId="10" xfId="0" applyNumberFormat="1" applyFont="1" applyFill="1" applyBorder="1" applyAlignment="1" applyProtection="1">
      <alignment vertical="top" wrapText="1"/>
    </xf>
    <xf numFmtId="164" fontId="92" fillId="0" borderId="10" xfId="0" applyNumberFormat="1" applyFont="1" applyFill="1" applyBorder="1" applyAlignment="1" applyProtection="1">
      <alignment horizontal="center" vertical="top" wrapText="1"/>
    </xf>
    <xf numFmtId="0" fontId="92" fillId="0" borderId="10" xfId="0" applyFont="1" applyFill="1" applyBorder="1" applyAlignment="1" applyProtection="1">
      <alignment vertical="top" wrapText="1"/>
    </xf>
    <xf numFmtId="0" fontId="81" fillId="66" borderId="10" xfId="0" applyFont="1" applyFill="1" applyBorder="1" applyAlignment="1" applyProtection="1">
      <alignment vertical="top"/>
    </xf>
    <xf numFmtId="0" fontId="79" fillId="0" borderId="24" xfId="0" applyFont="1" applyFill="1" applyBorder="1" applyProtection="1"/>
    <xf numFmtId="0" fontId="79" fillId="66" borderId="24" xfId="0" applyFont="1" applyFill="1" applyBorder="1" applyProtection="1"/>
    <xf numFmtId="0" fontId="81" fillId="66" borderId="0" xfId="0" applyFont="1" applyFill="1" applyBorder="1" applyAlignment="1" applyProtection="1">
      <alignment horizontal="left" vertical="top" wrapText="1"/>
    </xf>
    <xf numFmtId="0" fontId="81" fillId="66" borderId="22" xfId="0" applyFont="1" applyFill="1" applyBorder="1" applyAlignment="1" applyProtection="1">
      <alignment vertical="top" wrapText="1"/>
    </xf>
    <xf numFmtId="0" fontId="81" fillId="66" borderId="26" xfId="0" applyFont="1" applyFill="1" applyBorder="1" applyAlignment="1" applyProtection="1">
      <alignment vertical="top" wrapText="1"/>
    </xf>
    <xf numFmtId="0" fontId="116" fillId="57" borderId="24" xfId="0" applyFont="1" applyFill="1" applyBorder="1" applyProtection="1"/>
    <xf numFmtId="164" fontId="116" fillId="57" borderId="15" xfId="0" applyNumberFormat="1" applyFont="1" applyFill="1" applyBorder="1" applyAlignment="1" applyProtection="1">
      <alignment horizontal="center" vertical="top" wrapText="1"/>
    </xf>
    <xf numFmtId="0" fontId="116" fillId="57" borderId="10" xfId="0" applyNumberFormat="1" applyFont="1" applyFill="1" applyBorder="1" applyAlignment="1" applyProtection="1">
      <alignment vertical="top" wrapText="1"/>
    </xf>
    <xf numFmtId="164" fontId="116" fillId="57" borderId="10" xfId="0" applyNumberFormat="1" applyFont="1" applyFill="1" applyBorder="1" applyAlignment="1" applyProtection="1">
      <alignment horizontal="center" vertical="top" wrapText="1"/>
    </xf>
    <xf numFmtId="0" fontId="116" fillId="57" borderId="10" xfId="0" applyNumberFormat="1" applyFont="1" applyFill="1" applyBorder="1" applyAlignment="1" applyProtection="1">
      <alignment horizontal="center" vertical="top" wrapText="1"/>
      <protection locked="0"/>
    </xf>
    <xf numFmtId="0" fontId="116" fillId="57" borderId="10" xfId="0" applyFont="1" applyFill="1" applyBorder="1" applyAlignment="1" applyProtection="1">
      <alignment vertical="top" wrapText="1"/>
    </xf>
    <xf numFmtId="0" fontId="81" fillId="66" borderId="10" xfId="0" applyFont="1" applyFill="1" applyBorder="1" applyAlignment="1">
      <alignment vertical="top" wrapText="1"/>
    </xf>
    <xf numFmtId="0" fontId="81" fillId="66" borderId="10" xfId="0" applyFont="1" applyFill="1" applyBorder="1" applyAlignment="1">
      <alignment vertical="top"/>
    </xf>
    <xf numFmtId="0" fontId="20" fillId="0" borderId="0" xfId="0" applyFont="1" applyFill="1" applyBorder="1" applyAlignment="1" applyProtection="1">
      <alignment horizontal="center" wrapText="1"/>
    </xf>
    <xf numFmtId="0" fontId="116" fillId="57" borderId="15" xfId="0" applyFont="1" applyFill="1" applyBorder="1" applyProtection="1"/>
    <xf numFmtId="0" fontId="116" fillId="57" borderId="10" xfId="0" applyFont="1" applyFill="1" applyBorder="1" applyProtection="1"/>
    <xf numFmtId="0" fontId="21" fillId="0" borderId="0" xfId="0" applyFont="1" applyFill="1" applyBorder="1" applyAlignment="1" applyProtection="1">
      <alignment wrapText="1"/>
    </xf>
    <xf numFmtId="0" fontId="117" fillId="0" borderId="24" xfId="0" applyFont="1" applyFill="1" applyBorder="1" applyProtection="1"/>
    <xf numFmtId="0" fontId="81" fillId="66" borderId="26" xfId="0" applyFont="1" applyFill="1" applyBorder="1" applyAlignment="1" applyProtection="1">
      <alignment horizontal="center" vertical="top" wrapText="1"/>
    </xf>
    <xf numFmtId="2" fontId="116" fillId="57" borderId="15" xfId="0" applyNumberFormat="1" applyFont="1" applyFill="1" applyBorder="1" applyProtection="1"/>
    <xf numFmtId="2" fontId="116" fillId="57" borderId="15" xfId="0" applyNumberFormat="1" applyFont="1" applyFill="1" applyBorder="1" applyAlignment="1" applyProtection="1">
      <alignment vertical="top"/>
    </xf>
    <xf numFmtId="0" fontId="140" fillId="72" borderId="11" xfId="0" applyFont="1" applyFill="1" applyBorder="1" applyAlignment="1" applyProtection="1"/>
    <xf numFmtId="2" fontId="140" fillId="72" borderId="10" xfId="0" applyNumberFormat="1" applyFont="1" applyFill="1" applyBorder="1" applyAlignment="1" applyProtection="1">
      <alignment horizontal="center" vertical="top"/>
    </xf>
    <xf numFmtId="0" fontId="140" fillId="72" borderId="15" xfId="0" applyFont="1" applyFill="1" applyBorder="1" applyAlignment="1" applyProtection="1"/>
    <xf numFmtId="0" fontId="140" fillId="72" borderId="10" xfId="0" applyFont="1" applyFill="1" applyBorder="1" applyAlignment="1" applyProtection="1"/>
    <xf numFmtId="0" fontId="128" fillId="72" borderId="10" xfId="0" applyFont="1" applyFill="1" applyBorder="1" applyProtection="1"/>
    <xf numFmtId="1" fontId="140" fillId="72" borderId="10" xfId="0" applyNumberFormat="1" applyFont="1" applyFill="1" applyBorder="1" applyAlignment="1" applyProtection="1">
      <alignment horizontal="center" vertical="top"/>
    </xf>
    <xf numFmtId="0" fontId="128" fillId="0" borderId="24" xfId="0" applyFont="1" applyFill="1" applyBorder="1" applyAlignment="1" applyProtection="1">
      <alignment vertical="center" wrapText="1"/>
    </xf>
    <xf numFmtId="0" fontId="128" fillId="0" borderId="30" xfId="0" applyFont="1" applyFill="1" applyBorder="1" applyProtection="1"/>
    <xf numFmtId="0" fontId="89" fillId="66" borderId="17" xfId="0" applyFont="1" applyFill="1" applyBorder="1" applyAlignment="1" applyProtection="1">
      <alignment horizontal="center" vertical="top" wrapText="1"/>
    </xf>
    <xf numFmtId="0" fontId="90" fillId="66" borderId="17" xfId="0" applyFont="1" applyFill="1" applyBorder="1" applyAlignment="1" applyProtection="1">
      <alignment horizontal="center" vertical="top" wrapText="1"/>
    </xf>
    <xf numFmtId="0" fontId="89" fillId="66" borderId="26" xfId="0" applyFont="1" applyFill="1" applyBorder="1" applyAlignment="1" applyProtection="1">
      <alignment vertical="top" wrapText="1"/>
    </xf>
    <xf numFmtId="2" fontId="90" fillId="66" borderId="17" xfId="0" applyNumberFormat="1" applyFont="1" applyFill="1" applyBorder="1" applyAlignment="1" applyProtection="1">
      <alignment horizontal="center" vertical="top" wrapText="1"/>
      <protection locked="0"/>
    </xf>
    <xf numFmtId="0" fontId="90" fillId="66" borderId="23" xfId="0" applyNumberFormat="1" applyFont="1" applyFill="1" applyBorder="1" applyAlignment="1" applyProtection="1">
      <alignment horizontal="center" vertical="center" wrapText="1"/>
    </xf>
    <xf numFmtId="0" fontId="90" fillId="66" borderId="17" xfId="0" applyNumberFormat="1" applyFont="1" applyFill="1" applyBorder="1" applyAlignment="1" applyProtection="1">
      <alignment horizontal="center" vertical="center" wrapText="1"/>
    </xf>
    <xf numFmtId="2" fontId="90" fillId="66" borderId="17" xfId="0" applyNumberFormat="1" applyFont="1" applyFill="1" applyBorder="1" applyAlignment="1" applyProtection="1">
      <alignment horizontal="center" vertical="top" wrapText="1"/>
    </xf>
    <xf numFmtId="0" fontId="90" fillId="66" borderId="17" xfId="0" applyFont="1" applyFill="1" applyBorder="1" applyAlignment="1" applyProtection="1">
      <alignment vertical="center" wrapText="1"/>
    </xf>
    <xf numFmtId="0" fontId="128" fillId="0" borderId="10" xfId="0" applyFont="1" applyFill="1" applyBorder="1" applyProtection="1"/>
    <xf numFmtId="0" fontId="89" fillId="66" borderId="10" xfId="0" applyFont="1" applyFill="1" applyBorder="1" applyAlignment="1" applyProtection="1">
      <alignment horizontal="center" vertical="top" wrapText="1"/>
    </xf>
    <xf numFmtId="0" fontId="90" fillId="66" borderId="10" xfId="0" applyFont="1" applyFill="1" applyBorder="1" applyAlignment="1" applyProtection="1">
      <alignment horizontal="center" vertical="top" wrapText="1"/>
    </xf>
    <xf numFmtId="0" fontId="89" fillId="66" borderId="11" xfId="0" applyFont="1" applyFill="1" applyBorder="1" applyAlignment="1" applyProtection="1">
      <alignment vertical="top" wrapText="1"/>
    </xf>
    <xf numFmtId="0" fontId="90" fillId="66" borderId="15" xfId="0" applyNumberFormat="1" applyFont="1" applyFill="1" applyBorder="1" applyAlignment="1" applyProtection="1">
      <alignment horizontal="center" vertical="center" wrapText="1"/>
    </xf>
    <xf numFmtId="0" fontId="90" fillId="66" borderId="10" xfId="0" applyNumberFormat="1" applyFont="1" applyFill="1" applyBorder="1" applyAlignment="1" applyProtection="1">
      <alignment horizontal="center" vertical="center" wrapText="1"/>
    </xf>
    <xf numFmtId="2" fontId="90" fillId="66" borderId="10" xfId="0" applyNumberFormat="1" applyFont="1" applyFill="1" applyBorder="1" applyAlignment="1" applyProtection="1">
      <alignment horizontal="center" vertical="top" wrapText="1"/>
    </xf>
    <xf numFmtId="0" fontId="90" fillId="66" borderId="10" xfId="0" applyFont="1" applyFill="1" applyBorder="1" applyAlignment="1" applyProtection="1">
      <alignment vertical="center" wrapText="1"/>
    </xf>
    <xf numFmtId="0" fontId="75" fillId="0" borderId="10" xfId="0" applyFont="1" applyFill="1" applyBorder="1" applyAlignment="1" applyProtection="1">
      <alignment vertical="center" wrapText="1"/>
    </xf>
    <xf numFmtId="0" fontId="89" fillId="66" borderId="11" xfId="0" applyFont="1" applyFill="1" applyBorder="1" applyAlignment="1" applyProtection="1">
      <alignment horizontal="center" vertical="top"/>
    </xf>
    <xf numFmtId="0" fontId="128" fillId="66" borderId="15" xfId="0" applyFont="1" applyFill="1" applyBorder="1" applyAlignment="1" applyProtection="1">
      <alignment vertical="center" wrapText="1"/>
    </xf>
    <xf numFmtId="0" fontId="128" fillId="66" borderId="10" xfId="0" applyFont="1" applyFill="1" applyBorder="1" applyAlignment="1" applyProtection="1">
      <alignment vertical="center" wrapText="1"/>
    </xf>
    <xf numFmtId="0" fontId="128" fillId="66" borderId="10" xfId="0" applyFont="1" applyFill="1" applyBorder="1" applyAlignment="1" applyProtection="1">
      <alignment horizontal="center" vertical="top" wrapText="1"/>
      <protection locked="0"/>
    </xf>
    <xf numFmtId="2" fontId="128" fillId="66" borderId="10" xfId="0" applyNumberFormat="1" applyFont="1" applyFill="1" applyBorder="1" applyAlignment="1" applyProtection="1">
      <alignment horizontal="center" vertical="top" wrapText="1"/>
    </xf>
    <xf numFmtId="0" fontId="140" fillId="0" borderId="24" xfId="0" applyFont="1" applyFill="1" applyBorder="1" applyProtection="1"/>
    <xf numFmtId="0" fontId="81" fillId="66" borderId="10" xfId="0" applyFont="1" applyFill="1" applyBorder="1" applyAlignment="1" applyProtection="1">
      <alignment horizontal="center" vertical="center" wrapText="1"/>
    </xf>
    <xf numFmtId="0" fontId="89" fillId="66" borderId="10" xfId="0" applyFont="1" applyFill="1" applyBorder="1" applyAlignment="1" applyProtection="1">
      <alignment horizontal="center" vertical="center" wrapText="1"/>
    </xf>
    <xf numFmtId="0" fontId="89" fillId="66" borderId="11" xfId="0" applyFont="1" applyFill="1" applyBorder="1" applyAlignment="1" applyProtection="1">
      <alignment vertical="center" wrapText="1"/>
    </xf>
    <xf numFmtId="0" fontId="81" fillId="66" borderId="10" xfId="0" applyFont="1" applyFill="1" applyBorder="1" applyAlignment="1" applyProtection="1">
      <alignment vertical="center" wrapText="1"/>
    </xf>
    <xf numFmtId="0" fontId="140" fillId="66" borderId="10" xfId="0" applyFont="1" applyFill="1" applyBorder="1" applyAlignment="1" applyProtection="1">
      <alignment vertical="center" wrapText="1"/>
    </xf>
    <xf numFmtId="0" fontId="140" fillId="72" borderId="24" xfId="0" applyFont="1" applyFill="1" applyBorder="1" applyAlignment="1" applyProtection="1">
      <alignment vertical="top"/>
    </xf>
    <xf numFmtId="0" fontId="140" fillId="72" borderId="10" xfId="0" applyFont="1" applyFill="1" applyBorder="1" applyAlignment="1" applyProtection="1">
      <alignment vertical="top"/>
    </xf>
    <xf numFmtId="2" fontId="140" fillId="72" borderId="10" xfId="0" applyNumberFormat="1" applyFont="1" applyFill="1" applyBorder="1" applyAlignment="1" applyProtection="1">
      <alignment horizontal="center" vertical="top"/>
      <protection locked="0"/>
    </xf>
    <xf numFmtId="0" fontId="75" fillId="59" borderId="11" xfId="0" applyFont="1" applyFill="1" applyBorder="1" applyAlignment="1" applyProtection="1">
      <alignment vertical="top" wrapText="1"/>
    </xf>
    <xf numFmtId="0" fontId="128" fillId="0" borderId="24" xfId="0" applyNumberFormat="1" applyFont="1" applyFill="1" applyBorder="1" applyProtection="1"/>
    <xf numFmtId="0" fontId="75" fillId="0" borderId="11" xfId="0" applyNumberFormat="1" applyFont="1" applyFill="1" applyBorder="1" applyAlignment="1" applyProtection="1">
      <alignment vertical="top" wrapText="1"/>
    </xf>
    <xf numFmtId="0" fontId="116" fillId="57" borderId="30" xfId="0" applyFont="1" applyFill="1" applyBorder="1" applyProtection="1"/>
    <xf numFmtId="2" fontId="116" fillId="57" borderId="17" xfId="0" applyNumberFormat="1" applyFont="1" applyFill="1" applyBorder="1" applyAlignment="1" applyProtection="1">
      <alignment horizontal="center" vertical="top"/>
      <protection locked="0"/>
    </xf>
    <xf numFmtId="0" fontId="116" fillId="57" borderId="23" xfId="0" applyFont="1" applyFill="1" applyBorder="1" applyProtection="1"/>
    <xf numFmtId="0" fontId="116" fillId="57" borderId="17" xfId="0" applyFont="1" applyFill="1" applyBorder="1" applyProtection="1"/>
    <xf numFmtId="0" fontId="116" fillId="57" borderId="17" xfId="0" applyFont="1" applyFill="1" applyBorder="1" applyAlignment="1" applyProtection="1">
      <alignment horizontal="center" vertical="top"/>
    </xf>
    <xf numFmtId="2" fontId="116" fillId="57" borderId="17" xfId="0" applyNumberFormat="1" applyFont="1" applyFill="1" applyBorder="1" applyAlignment="1" applyProtection="1">
      <alignment horizontal="center" vertical="top"/>
    </xf>
    <xf numFmtId="0" fontId="20" fillId="0" borderId="10" xfId="0" applyFont="1" applyFill="1" applyBorder="1" applyAlignment="1" applyProtection="1">
      <alignment horizontal="center" vertical="top" wrapText="1"/>
    </xf>
    <xf numFmtId="0" fontId="20" fillId="0" borderId="10" xfId="0" applyFont="1" applyFill="1" applyBorder="1" applyAlignment="1" applyProtection="1">
      <alignment horizontal="justify" vertical="top" wrapText="1"/>
    </xf>
    <xf numFmtId="0" fontId="20" fillId="0" borderId="10" xfId="0" applyFont="1" applyFill="1" applyBorder="1" applyAlignment="1" applyProtection="1">
      <alignment wrapText="1"/>
    </xf>
    <xf numFmtId="2" fontId="21" fillId="73" borderId="15" xfId="55" applyNumberFormat="1" applyFont="1" applyFill="1" applyBorder="1" applyAlignment="1" applyProtection="1">
      <alignment horizontal="center" vertical="top" wrapText="1"/>
    </xf>
    <xf numFmtId="164" fontId="21" fillId="71" borderId="10" xfId="0" applyNumberFormat="1" applyFont="1" applyFill="1" applyBorder="1" applyAlignment="1" applyProtection="1">
      <alignment horizontal="center" vertical="top" wrapText="1"/>
    </xf>
    <xf numFmtId="1" fontId="21" fillId="71" borderId="10" xfId="0" applyNumberFormat="1" applyFont="1" applyFill="1" applyBorder="1" applyAlignment="1" applyProtection="1">
      <alignment horizontal="center" vertical="top" wrapText="1"/>
    </xf>
    <xf numFmtId="2" fontId="21" fillId="71" borderId="10" xfId="0" applyNumberFormat="1" applyFont="1" applyFill="1" applyBorder="1" applyAlignment="1" applyProtection="1">
      <alignment horizontal="center" vertical="top" wrapText="1"/>
    </xf>
    <xf numFmtId="0" fontId="20" fillId="71" borderId="10" xfId="0" applyFont="1" applyFill="1" applyBorder="1" applyAlignment="1" applyProtection="1">
      <alignment horizontal="justify" vertical="top" wrapText="1"/>
    </xf>
    <xf numFmtId="2" fontId="81" fillId="72" borderId="15" xfId="55" applyNumberFormat="1" applyFont="1" applyFill="1" applyBorder="1" applyAlignment="1" applyProtection="1">
      <alignment horizontal="center" vertical="center" wrapText="1"/>
    </xf>
    <xf numFmtId="164" fontId="20" fillId="55" borderId="10" xfId="0" applyNumberFormat="1" applyFont="1" applyFill="1" applyBorder="1" applyAlignment="1" applyProtection="1">
      <alignment horizontal="center" vertical="center" wrapText="1"/>
    </xf>
    <xf numFmtId="0" fontId="81" fillId="55" borderId="10" xfId="0" applyFont="1" applyFill="1" applyBorder="1" applyAlignment="1" applyProtection="1">
      <alignment horizontal="left" vertical="top" wrapText="1"/>
    </xf>
    <xf numFmtId="2" fontId="75" fillId="0" borderId="15" xfId="0" applyNumberFormat="1" applyFont="1" applyFill="1" applyBorder="1" applyAlignment="1" applyProtection="1">
      <alignment horizontal="center" vertical="top" wrapText="1"/>
    </xf>
    <xf numFmtId="0" fontId="79" fillId="61" borderId="10" xfId="0" applyFont="1" applyFill="1" applyBorder="1" applyAlignment="1" applyProtection="1">
      <alignment horizontal="center" vertical="top" wrapText="1"/>
    </xf>
    <xf numFmtId="2" fontId="140" fillId="72" borderId="10" xfId="0" applyNumberFormat="1" applyFont="1" applyFill="1" applyBorder="1" applyAlignment="1" applyProtection="1">
      <alignment horizontal="center" vertical="top" wrapText="1"/>
      <protection locked="0"/>
    </xf>
    <xf numFmtId="0" fontId="128" fillId="72" borderId="15" xfId="0" applyFont="1" applyFill="1" applyBorder="1" applyAlignment="1" applyProtection="1">
      <alignment horizontal="center" vertical="top" wrapText="1"/>
    </xf>
    <xf numFmtId="0" fontId="128" fillId="72" borderId="10" xfId="0" applyNumberFormat="1" applyFont="1" applyFill="1" applyBorder="1" applyAlignment="1" applyProtection="1">
      <alignment vertical="top" wrapText="1"/>
    </xf>
    <xf numFmtId="0" fontId="128" fillId="72" borderId="10" xfId="0" applyFont="1" applyFill="1" applyBorder="1" applyAlignment="1" applyProtection="1">
      <alignment horizontal="center" vertical="top" wrapText="1"/>
    </xf>
    <xf numFmtId="0" fontId="140" fillId="72" borderId="10" xfId="0" applyNumberFormat="1" applyFont="1" applyFill="1" applyBorder="1" applyAlignment="1" applyProtection="1">
      <alignment horizontal="center" vertical="top" wrapText="1"/>
    </xf>
    <xf numFmtId="2" fontId="140" fillId="72" borderId="10" xfId="0" applyNumberFormat="1" applyFont="1" applyFill="1" applyBorder="1" applyAlignment="1" applyProtection="1">
      <alignment horizontal="center" vertical="top" wrapText="1"/>
    </xf>
    <xf numFmtId="0" fontId="81" fillId="72" borderId="10" xfId="0" applyFont="1" applyFill="1" applyBorder="1" applyAlignment="1" applyProtection="1">
      <alignment horizontal="justify" vertical="top" wrapText="1"/>
    </xf>
    <xf numFmtId="0" fontId="116" fillId="74" borderId="24" xfId="0" applyFont="1" applyFill="1" applyBorder="1" applyAlignment="1" applyProtection="1">
      <alignment horizontal="center" vertical="top" wrapText="1"/>
    </xf>
    <xf numFmtId="2" fontId="116" fillId="74" borderId="10" xfId="0" applyNumberFormat="1" applyFont="1" applyFill="1" applyBorder="1" applyAlignment="1" applyProtection="1">
      <alignment horizontal="center" vertical="top" wrapText="1"/>
      <protection locked="0"/>
    </xf>
    <xf numFmtId="164" fontId="116" fillId="74" borderId="15" xfId="0" applyNumberFormat="1" applyFont="1" applyFill="1" applyBorder="1" applyAlignment="1" applyProtection="1">
      <alignment horizontal="center" vertical="top" wrapText="1"/>
    </xf>
    <xf numFmtId="164" fontId="116" fillId="74" borderId="10" xfId="0" applyNumberFormat="1" applyFont="1" applyFill="1" applyBorder="1" applyAlignment="1" applyProtection="1">
      <alignment horizontal="center" vertical="top" wrapText="1"/>
    </xf>
    <xf numFmtId="0" fontId="116" fillId="74" borderId="10" xfId="0" applyNumberFormat="1" applyFont="1" applyFill="1" applyBorder="1" applyAlignment="1" applyProtection="1">
      <alignment horizontal="center" vertical="top" wrapText="1"/>
    </xf>
    <xf numFmtId="2" fontId="116" fillId="74" borderId="10" xfId="0" applyNumberFormat="1" applyFont="1" applyFill="1" applyBorder="1" applyAlignment="1" applyProtection="1">
      <alignment horizontal="center" vertical="top" wrapText="1"/>
    </xf>
    <xf numFmtId="0" fontId="116" fillId="74" borderId="10" xfId="0" applyFont="1" applyFill="1" applyBorder="1" applyAlignment="1" applyProtection="1">
      <alignment horizontal="justify" vertical="top" wrapText="1"/>
    </xf>
    <xf numFmtId="0" fontId="75" fillId="66" borderId="10" xfId="0" applyFont="1" applyFill="1" applyBorder="1" applyAlignment="1" applyProtection="1">
      <alignment wrapText="1"/>
    </xf>
    <xf numFmtId="0" fontId="75" fillId="66" borderId="17" xfId="0" applyFont="1" applyFill="1" applyBorder="1" applyAlignment="1" applyProtection="1">
      <alignment horizontal="justify" vertical="top" wrapText="1"/>
    </xf>
    <xf numFmtId="0" fontId="81" fillId="66" borderId="11" xfId="0" applyFont="1" applyFill="1" applyBorder="1" applyAlignment="1" applyProtection="1">
      <alignment horizontal="justify" vertical="top" wrapText="1"/>
    </xf>
    <xf numFmtId="0" fontId="128" fillId="72" borderId="10" xfId="0" applyFont="1" applyFill="1" applyBorder="1" applyAlignment="1" applyProtection="1">
      <alignment horizontal="justify" vertical="top" wrapText="1"/>
    </xf>
    <xf numFmtId="0" fontId="116" fillId="74" borderId="10" xfId="0" applyNumberFormat="1" applyFont="1" applyFill="1" applyBorder="1" applyAlignment="1" applyProtection="1">
      <alignment horizontal="justify" vertical="top" wrapText="1"/>
    </xf>
    <xf numFmtId="2" fontId="21" fillId="72" borderId="10" xfId="0" applyNumberFormat="1" applyFont="1" applyFill="1" applyBorder="1" applyAlignment="1" applyProtection="1">
      <alignment horizontal="center" vertical="top" wrapText="1"/>
      <protection locked="0"/>
    </xf>
    <xf numFmtId="0" fontId="21" fillId="72" borderId="15" xfId="0" applyNumberFormat="1" applyFont="1" applyFill="1" applyBorder="1" applyAlignment="1" applyProtection="1">
      <alignment horizontal="center" vertical="top" wrapText="1"/>
    </xf>
    <xf numFmtId="0" fontId="21" fillId="72" borderId="10" xfId="0" applyNumberFormat="1" applyFont="1" applyFill="1" applyBorder="1" applyAlignment="1" applyProtection="1">
      <alignment vertical="top" wrapText="1"/>
    </xf>
    <xf numFmtId="0" fontId="21" fillId="72" borderId="10" xfId="0" applyNumberFormat="1" applyFont="1" applyFill="1" applyBorder="1" applyAlignment="1" applyProtection="1">
      <alignment horizontal="center" vertical="top" wrapText="1"/>
    </xf>
    <xf numFmtId="2" fontId="21" fillId="72" borderId="10" xfId="0" applyNumberFormat="1" applyFont="1" applyFill="1" applyBorder="1" applyAlignment="1" applyProtection="1">
      <alignment horizontal="center" vertical="top" wrapText="1"/>
    </xf>
    <xf numFmtId="0" fontId="21" fillId="72" borderId="10" xfId="0" applyFont="1" applyFill="1" applyBorder="1" applyAlignment="1" applyProtection="1">
      <alignment horizontal="justify" vertical="top" wrapText="1"/>
    </xf>
    <xf numFmtId="0" fontId="20" fillId="0" borderId="0" xfId="0" applyFont="1" applyFill="1" applyBorder="1" applyAlignment="1" applyProtection="1">
      <alignment horizontal="center" vertical="top" wrapText="1"/>
    </xf>
    <xf numFmtId="0" fontId="116" fillId="0" borderId="0" xfId="0" applyFont="1" applyFill="1" applyBorder="1" applyAlignment="1" applyProtection="1">
      <alignment horizontal="center" vertical="top" wrapText="1"/>
    </xf>
    <xf numFmtId="0" fontId="20" fillId="0" borderId="0" xfId="0" applyFont="1" applyFill="1" applyBorder="1" applyAlignment="1" applyProtection="1">
      <alignment horizontal="justify" vertical="top" wrapText="1"/>
    </xf>
    <xf numFmtId="2" fontId="20" fillId="0" borderId="0" xfId="0" applyNumberFormat="1" applyFont="1" applyFill="1" applyBorder="1" applyAlignment="1" applyProtection="1">
      <alignment horizontal="center" vertical="top" wrapText="1"/>
      <protection locked="0"/>
    </xf>
    <xf numFmtId="1" fontId="142" fillId="75" borderId="57" xfId="39" applyNumberFormat="1" applyFont="1" applyFill="1" applyBorder="1" applyAlignment="1" applyProtection="1">
      <alignment horizontal="center" vertical="center" wrapText="1"/>
    </xf>
    <xf numFmtId="0" fontId="20" fillId="0" borderId="14" xfId="0" applyFont="1" applyFill="1" applyBorder="1" applyAlignment="1" applyProtection="1">
      <alignment horizontal="justify" vertical="top" wrapText="1"/>
    </xf>
    <xf numFmtId="0" fontId="75" fillId="0" borderId="0" xfId="0" applyNumberFormat="1" applyFont="1" applyFill="1" applyBorder="1" applyAlignment="1" applyProtection="1">
      <alignment horizontal="center" vertical="top" wrapText="1"/>
      <protection locked="0"/>
    </xf>
    <xf numFmtId="2" fontId="20" fillId="0" borderId="0" xfId="0" applyNumberFormat="1" applyFont="1" applyFill="1" applyBorder="1" applyAlignment="1" applyProtection="1">
      <alignment horizontal="center" vertical="top" wrapText="1"/>
    </xf>
    <xf numFmtId="2" fontId="110" fillId="49" borderId="34" xfId="0" applyNumberFormat="1" applyFont="1" applyFill="1" applyBorder="1" applyAlignment="1">
      <alignment horizontal="center" vertical="top" wrapText="1"/>
    </xf>
    <xf numFmtId="2" fontId="110" fillId="49" borderId="35" xfId="0" applyNumberFormat="1" applyFont="1" applyFill="1" applyBorder="1" applyAlignment="1">
      <alignment horizontal="center" vertical="top" wrapText="1"/>
    </xf>
    <xf numFmtId="10" fontId="110" fillId="45" borderId="17" xfId="56" applyNumberFormat="1" applyFont="1" applyFill="1" applyBorder="1" applyAlignment="1">
      <alignment horizontal="center" vertical="top"/>
    </xf>
    <xf numFmtId="0" fontId="75" fillId="0" borderId="12" xfId="0" applyFont="1" applyFill="1" applyBorder="1" applyAlignment="1" applyProtection="1">
      <alignment vertical="top" wrapText="1"/>
    </xf>
    <xf numFmtId="0" fontId="81" fillId="0" borderId="14" xfId="0" applyFont="1" applyFill="1" applyBorder="1" applyAlignment="1" applyProtection="1">
      <alignment horizontal="center" vertical="top" wrapText="1"/>
    </xf>
    <xf numFmtId="2" fontId="75" fillId="0" borderId="13" xfId="0" applyNumberFormat="1" applyFont="1" applyFill="1" applyBorder="1" applyAlignment="1" applyProtection="1">
      <alignment horizontal="center" vertical="top" wrapText="1"/>
      <protection locked="0"/>
    </xf>
    <xf numFmtId="0" fontId="75" fillId="59" borderId="14" xfId="0" applyFont="1" applyFill="1" applyBorder="1" applyAlignment="1" applyProtection="1">
      <alignment horizontal="justify" vertical="top" wrapText="1"/>
    </xf>
    <xf numFmtId="2" fontId="21" fillId="55" borderId="20" xfId="0" applyNumberFormat="1" applyFont="1" applyFill="1" applyBorder="1" applyAlignment="1" applyProtection="1">
      <alignment horizontal="center" vertical="top" wrapText="1"/>
      <protection locked="0"/>
    </xf>
    <xf numFmtId="2" fontId="21" fillId="55" borderId="21" xfId="0" applyNumberFormat="1" applyFont="1" applyFill="1" applyBorder="1" applyAlignment="1" applyProtection="1">
      <alignment horizontal="center" vertical="top" wrapText="1"/>
    </xf>
    <xf numFmtId="2" fontId="21" fillId="55" borderId="20" xfId="0" applyNumberFormat="1" applyFont="1" applyFill="1" applyBorder="1" applyAlignment="1" applyProtection="1">
      <alignment horizontal="center" vertical="top" wrapText="1"/>
    </xf>
    <xf numFmtId="1" fontId="21" fillId="55" borderId="20" xfId="0" applyNumberFormat="1" applyFont="1" applyFill="1" applyBorder="1" applyAlignment="1" applyProtection="1">
      <alignment horizontal="center" vertical="top" wrapText="1"/>
    </xf>
    <xf numFmtId="0" fontId="20" fillId="55" borderId="20" xfId="0" applyFont="1" applyFill="1" applyBorder="1" applyAlignment="1" applyProtection="1">
      <alignment horizontal="justify" vertical="top" wrapText="1"/>
    </xf>
    <xf numFmtId="0" fontId="116" fillId="57" borderId="15" xfId="0" applyFont="1" applyFill="1" applyBorder="1" applyAlignment="1" applyProtection="1">
      <alignment horizontal="left" vertical="top" wrapText="1"/>
    </xf>
    <xf numFmtId="0" fontId="75" fillId="59" borderId="10" xfId="0" applyFont="1" applyFill="1" applyBorder="1" applyAlignment="1">
      <alignment horizontal="left" vertical="top" wrapText="1"/>
    </xf>
    <xf numFmtId="10" fontId="75" fillId="0" borderId="10" xfId="0" applyNumberFormat="1" applyFont="1" applyFill="1" applyBorder="1" applyAlignment="1">
      <alignment horizontal="left" vertical="top" wrapText="1"/>
    </xf>
    <xf numFmtId="0" fontId="79" fillId="64" borderId="15" xfId="0" applyFont="1" applyFill="1" applyBorder="1" applyAlignment="1" applyProtection="1">
      <alignment horizontal="left" vertical="top" wrapText="1"/>
    </xf>
    <xf numFmtId="165" fontId="75" fillId="0" borderId="20" xfId="0" applyNumberFormat="1" applyFont="1" applyFill="1" applyBorder="1" applyAlignment="1">
      <alignment horizontal="left" vertical="top" wrapText="1"/>
    </xf>
    <xf numFmtId="0" fontId="116" fillId="53" borderId="15" xfId="0" applyFont="1" applyFill="1" applyBorder="1" applyAlignment="1" applyProtection="1">
      <alignment horizontal="left" vertical="top" wrapText="1"/>
    </xf>
    <xf numFmtId="0" fontId="20" fillId="0" borderId="15" xfId="0" applyFont="1" applyFill="1" applyBorder="1" applyAlignment="1" applyProtection="1">
      <alignment horizontal="left" vertical="top" wrapText="1"/>
    </xf>
    <xf numFmtId="0" fontId="21" fillId="57" borderId="15" xfId="0" applyFont="1" applyFill="1" applyBorder="1" applyAlignment="1" applyProtection="1">
      <alignment horizontal="left" vertical="top" wrapText="1"/>
    </xf>
    <xf numFmtId="0" fontId="75" fillId="59" borderId="15" xfId="0" applyFont="1" applyFill="1" applyBorder="1" applyAlignment="1" applyProtection="1">
      <alignment horizontal="left" vertical="top" wrapText="1"/>
    </xf>
    <xf numFmtId="0" fontId="20" fillId="60" borderId="15" xfId="0" applyFont="1" applyFill="1" applyBorder="1" applyAlignment="1" applyProtection="1">
      <alignment horizontal="left" vertical="top" wrapText="1"/>
    </xf>
    <xf numFmtId="0" fontId="20" fillId="59" borderId="15" xfId="0" applyFont="1" applyFill="1" applyBorder="1" applyAlignment="1" applyProtection="1">
      <alignment horizontal="left" vertical="top" wrapText="1"/>
    </xf>
    <xf numFmtId="0" fontId="75" fillId="60" borderId="15" xfId="0" applyFont="1" applyFill="1" applyBorder="1" applyAlignment="1" applyProtection="1">
      <alignment horizontal="left" vertical="top" wrapText="1"/>
    </xf>
    <xf numFmtId="0" fontId="117" fillId="60" borderId="15" xfId="0" applyFont="1" applyFill="1" applyBorder="1" applyAlignment="1" applyProtection="1">
      <alignment horizontal="left" vertical="top" wrapText="1"/>
    </xf>
    <xf numFmtId="0" fontId="82" fillId="57" borderId="15" xfId="0" applyFont="1" applyFill="1" applyBorder="1" applyAlignment="1" applyProtection="1">
      <alignment horizontal="left" vertical="top" wrapText="1"/>
    </xf>
    <xf numFmtId="0" fontId="75" fillId="64" borderId="10" xfId="0" applyFont="1" applyFill="1" applyBorder="1" applyAlignment="1" applyProtection="1">
      <alignment horizontal="left" vertical="top" wrapText="1"/>
    </xf>
    <xf numFmtId="0" fontId="75" fillId="64" borderId="15" xfId="0" applyFont="1" applyFill="1" applyBorder="1" applyAlignment="1" applyProtection="1">
      <alignment horizontal="left" vertical="top" wrapText="1"/>
    </xf>
    <xf numFmtId="0" fontId="20" fillId="66" borderId="15" xfId="0" applyFont="1" applyFill="1" applyBorder="1" applyAlignment="1" applyProtection="1">
      <alignment horizontal="left" vertical="top" wrapText="1"/>
    </xf>
    <xf numFmtId="0" fontId="20" fillId="64" borderId="15" xfId="0" applyFont="1" applyFill="1" applyBorder="1" applyAlignment="1" applyProtection="1">
      <alignment horizontal="left" vertical="top" wrapText="1"/>
    </xf>
    <xf numFmtId="0" fontId="77" fillId="0" borderId="15" xfId="0" applyFont="1" applyFill="1" applyBorder="1" applyAlignment="1" applyProtection="1">
      <alignment horizontal="left" vertical="top" wrapText="1"/>
    </xf>
    <xf numFmtId="0" fontId="20" fillId="57" borderId="15" xfId="0" applyFont="1" applyFill="1" applyBorder="1" applyAlignment="1" applyProtection="1">
      <alignment horizontal="left" vertical="top" wrapText="1"/>
    </xf>
    <xf numFmtId="0" fontId="79" fillId="59" borderId="15" xfId="0" applyFont="1" applyFill="1" applyBorder="1" applyAlignment="1" applyProtection="1">
      <alignment horizontal="left" vertical="top" wrapText="1"/>
    </xf>
    <xf numFmtId="0" fontId="20" fillId="0" borderId="10"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75" fillId="66" borderId="15" xfId="0" applyFont="1" applyFill="1" applyBorder="1" applyAlignment="1" applyProtection="1">
      <alignment horizontal="left" vertical="top" wrapText="1"/>
    </xf>
    <xf numFmtId="0" fontId="79" fillId="66" borderId="15" xfId="0" applyFont="1" applyFill="1" applyBorder="1" applyAlignment="1" applyProtection="1">
      <alignment horizontal="left" vertical="top" wrapText="1"/>
    </xf>
    <xf numFmtId="0" fontId="139" fillId="0" borderId="15" xfId="0" applyFont="1" applyFill="1" applyBorder="1" applyAlignment="1" applyProtection="1">
      <alignment horizontal="left" vertical="top" wrapText="1"/>
    </xf>
    <xf numFmtId="0" fontId="20" fillId="66" borderId="23" xfId="0" applyFont="1" applyFill="1" applyBorder="1" applyAlignment="1" applyProtection="1">
      <alignment horizontal="left" vertical="top" wrapText="1"/>
    </xf>
    <xf numFmtId="0" fontId="21" fillId="57" borderId="23" xfId="0" applyFont="1" applyFill="1" applyBorder="1" applyAlignment="1" applyProtection="1">
      <alignment horizontal="left" vertical="top" wrapText="1"/>
    </xf>
    <xf numFmtId="0" fontId="79" fillId="0" borderId="15" xfId="0" applyFont="1" applyFill="1" applyBorder="1" applyAlignment="1" applyProtection="1">
      <alignment horizontal="left" vertical="top" wrapText="1"/>
    </xf>
    <xf numFmtId="0" fontId="117" fillId="66" borderId="15" xfId="0" applyFont="1" applyFill="1" applyBorder="1" applyAlignment="1" applyProtection="1">
      <alignment horizontal="left" vertical="top" wrapText="1"/>
    </xf>
    <xf numFmtId="0" fontId="81" fillId="57" borderId="15" xfId="0" applyFont="1" applyFill="1" applyBorder="1" applyAlignment="1" applyProtection="1">
      <alignment horizontal="left" vertical="top" wrapText="1"/>
    </xf>
    <xf numFmtId="0" fontId="140" fillId="57" borderId="15"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79" fillId="64" borderId="15" xfId="0" applyFont="1" applyFill="1" applyBorder="1" applyAlignment="1" applyProtection="1">
      <alignment horizontal="center" vertical="center" wrapText="1"/>
    </xf>
    <xf numFmtId="0" fontId="75" fillId="64" borderId="15"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2" fontId="75" fillId="0" borderId="10" xfId="0" applyNumberFormat="1" applyFont="1" applyFill="1" applyBorder="1" applyAlignment="1" applyProtection="1">
      <alignment horizontal="center" vertical="top" wrapText="1"/>
      <protection locked="0"/>
    </xf>
    <xf numFmtId="2" fontId="75" fillId="0" borderId="17" xfId="0" applyNumberFormat="1" applyFont="1" applyFill="1" applyBorder="1" applyAlignment="1" applyProtection="1">
      <alignment horizontal="center" vertical="top" wrapText="1"/>
      <protection locked="0"/>
    </xf>
    <xf numFmtId="2" fontId="20" fillId="0" borderId="0" xfId="0" applyNumberFormat="1" applyFont="1" applyFill="1" applyBorder="1" applyAlignment="1" applyProtection="1">
      <alignment horizontal="justify" vertical="top" wrapText="1"/>
    </xf>
    <xf numFmtId="2" fontId="116" fillId="52" borderId="58" xfId="0" applyNumberFormat="1" applyFont="1" applyFill="1" applyBorder="1" applyAlignment="1" applyProtection="1">
      <alignment horizontal="center" vertical="top"/>
    </xf>
    <xf numFmtId="2" fontId="116" fillId="52" borderId="20" xfId="0" applyNumberFormat="1" applyFont="1" applyFill="1" applyBorder="1" applyAlignment="1" applyProtection="1">
      <alignment horizontal="center" vertical="top"/>
    </xf>
    <xf numFmtId="10" fontId="144" fillId="75" borderId="57" xfId="39" applyNumberFormat="1" applyFont="1" applyFill="1" applyBorder="1" applyAlignment="1" applyProtection="1">
      <alignment horizontal="center" vertical="center" wrapText="1"/>
    </xf>
    <xf numFmtId="2" fontId="145" fillId="76" borderId="10" xfId="0" applyNumberFormat="1" applyFont="1" applyFill="1" applyBorder="1" applyAlignment="1">
      <alignment horizontal="center" vertical="center" wrapText="1"/>
    </xf>
    <xf numFmtId="0" fontId="128" fillId="77" borderId="24" xfId="0" applyFont="1" applyFill="1" applyBorder="1" applyProtection="1"/>
    <xf numFmtId="0" fontId="81" fillId="77" borderId="10" xfId="0" applyFont="1" applyFill="1" applyBorder="1" applyAlignment="1">
      <alignment horizontal="center" vertical="top"/>
    </xf>
    <xf numFmtId="0" fontId="75" fillId="77" borderId="10" xfId="0" applyFont="1" applyFill="1" applyBorder="1" applyAlignment="1">
      <alignment horizontal="left" vertical="top"/>
    </xf>
    <xf numFmtId="0" fontId="75" fillId="77" borderId="10" xfId="0" applyFont="1" applyFill="1" applyBorder="1" applyAlignment="1">
      <alignment horizontal="left" vertical="top" wrapText="1"/>
    </xf>
    <xf numFmtId="2" fontId="90" fillId="77" borderId="10" xfId="0" applyNumberFormat="1" applyFont="1" applyFill="1" applyBorder="1" applyAlignment="1" applyProtection="1">
      <alignment horizontal="center" vertical="top"/>
      <protection locked="0"/>
    </xf>
    <xf numFmtId="164" fontId="75" fillId="77" borderId="15" xfId="0" applyNumberFormat="1" applyFont="1" applyFill="1" applyBorder="1" applyAlignment="1" applyProtection="1">
      <alignment horizontal="center" vertical="top" wrapText="1"/>
    </xf>
    <xf numFmtId="0" fontId="75" fillId="78" borderId="10" xfId="0" applyNumberFormat="1" applyFont="1" applyFill="1" applyBorder="1" applyAlignment="1" applyProtection="1">
      <alignment vertical="top" wrapText="1"/>
    </xf>
    <xf numFmtId="164" fontId="75" fillId="77" borderId="10" xfId="0" applyNumberFormat="1" applyFont="1" applyFill="1" applyBorder="1" applyAlignment="1" applyProtection="1">
      <alignment horizontal="center" vertical="top" wrapText="1"/>
    </xf>
    <xf numFmtId="0" fontId="75" fillId="77" borderId="10" xfId="0" applyNumberFormat="1" applyFont="1" applyFill="1" applyBorder="1" applyAlignment="1" applyProtection="1">
      <alignment horizontal="center" vertical="top" wrapText="1"/>
      <protection locked="0"/>
    </xf>
    <xf numFmtId="2" fontId="75" fillId="77" borderId="10" xfId="0" applyNumberFormat="1" applyFont="1" applyFill="1" applyBorder="1" applyAlignment="1" applyProtection="1">
      <alignment horizontal="center" vertical="top" wrapText="1"/>
    </xf>
    <xf numFmtId="0" fontId="75" fillId="77" borderId="10" xfId="0" applyFont="1" applyFill="1" applyBorder="1" applyAlignment="1" applyProtection="1">
      <alignment vertical="top" wrapText="1"/>
    </xf>
    <xf numFmtId="0" fontId="75" fillId="0" borderId="59" xfId="0" applyFont="1" applyBorder="1" applyAlignment="1">
      <alignment horizontal="justify" vertical="top" wrapText="1"/>
    </xf>
    <xf numFmtId="0" fontId="75" fillId="0" borderId="10" xfId="0" applyFont="1" applyBorder="1" applyAlignment="1">
      <alignment horizontal="center" vertical="top" wrapText="1"/>
    </xf>
    <xf numFmtId="0" fontId="75" fillId="0" borderId="0" xfId="0" applyFont="1" applyAlignment="1">
      <alignment horizontal="center" vertical="top" wrapText="1"/>
    </xf>
    <xf numFmtId="0" fontId="75" fillId="0" borderId="10" xfId="0" applyFont="1" applyBorder="1" applyAlignment="1">
      <alignment horizontal="center" vertical="top"/>
    </xf>
    <xf numFmtId="0" fontId="75" fillId="0" borderId="10" xfId="0" applyNumberFormat="1" applyFont="1" applyFill="1" applyBorder="1" applyAlignment="1">
      <alignment horizontal="center" vertical="top" wrapText="1"/>
    </xf>
    <xf numFmtId="0" fontId="75" fillId="0" borderId="10" xfId="0" applyFont="1" applyFill="1" applyBorder="1" applyAlignment="1">
      <alignment horizontal="center" vertical="top" wrapText="1"/>
    </xf>
    <xf numFmtId="0" fontId="75" fillId="0" borderId="16" xfId="0" applyFont="1" applyBorder="1" applyAlignment="1">
      <alignment horizontal="center" vertical="top" wrapText="1"/>
    </xf>
    <xf numFmtId="0" fontId="75" fillId="79" borderId="10" xfId="0" applyNumberFormat="1" applyFont="1" applyFill="1" applyBorder="1" applyAlignment="1" applyProtection="1">
      <alignment vertical="top" wrapText="1"/>
    </xf>
    <xf numFmtId="0" fontId="106" fillId="79" borderId="10" xfId="0" applyFont="1" applyFill="1" applyBorder="1" applyAlignment="1" applyProtection="1">
      <alignment horizontal="center" vertical="top" wrapText="1"/>
    </xf>
    <xf numFmtId="0" fontId="113" fillId="0" borderId="43" xfId="0" applyFont="1" applyBorder="1" applyAlignment="1">
      <alignment horizontal="center" vertical="top"/>
    </xf>
    <xf numFmtId="0" fontId="113" fillId="0" borderId="43" xfId="0" applyFont="1" applyBorder="1" applyAlignment="1">
      <alignment horizontal="left" vertical="top"/>
    </xf>
    <xf numFmtId="0" fontId="110" fillId="50" borderId="45" xfId="0" applyFont="1" applyFill="1" applyBorder="1" applyAlignment="1">
      <alignment vertical="top"/>
    </xf>
    <xf numFmtId="0" fontId="110" fillId="50" borderId="16" xfId="0" applyFont="1" applyFill="1" applyBorder="1" applyAlignment="1">
      <alignment vertical="top"/>
    </xf>
    <xf numFmtId="0" fontId="110" fillId="50" borderId="15" xfId="0" applyFont="1" applyFill="1" applyBorder="1" applyAlignment="1">
      <alignment vertical="top"/>
    </xf>
    <xf numFmtId="0" fontId="113" fillId="0" borderId="0" xfId="0" applyFont="1" applyFill="1" applyBorder="1" applyAlignment="1">
      <alignment horizontal="left" vertical="top"/>
    </xf>
    <xf numFmtId="0" fontId="111" fillId="0" borderId="10" xfId="0" applyFont="1" applyFill="1" applyBorder="1" applyAlignment="1">
      <alignment horizontal="left" vertical="top" wrapText="1"/>
    </xf>
    <xf numFmtId="0" fontId="111" fillId="0" borderId="26" xfId="0" applyFont="1" applyFill="1" applyBorder="1" applyAlignment="1">
      <alignment horizontal="left" vertical="top" wrapText="1"/>
    </xf>
    <xf numFmtId="2" fontId="110" fillId="0" borderId="0" xfId="0" applyNumberFormat="1" applyFont="1" applyFill="1" applyBorder="1" applyAlignment="1">
      <alignment horizontal="center" vertical="top" wrapText="1"/>
    </xf>
    <xf numFmtId="10" fontId="110" fillId="0" borderId="10" xfId="56" applyNumberFormat="1" applyFont="1" applyFill="1" applyBorder="1" applyAlignment="1">
      <alignment horizontal="center" vertical="top"/>
    </xf>
    <xf numFmtId="10" fontId="110" fillId="0" borderId="20" xfId="56" applyNumberFormat="1" applyFont="1" applyFill="1" applyBorder="1" applyAlignment="1">
      <alignment horizontal="center" vertical="top"/>
    </xf>
    <xf numFmtId="0" fontId="21" fillId="72" borderId="24" xfId="0" applyFont="1" applyFill="1" applyBorder="1" applyAlignment="1" applyProtection="1">
      <alignment horizontal="left" vertical="top" wrapText="1"/>
    </xf>
    <xf numFmtId="0" fontId="21" fillId="72" borderId="10" xfId="0" applyFont="1" applyFill="1" applyBorder="1" applyAlignment="1" applyProtection="1">
      <alignment horizontal="left" vertical="top" wrapText="1"/>
    </xf>
    <xf numFmtId="0" fontId="21" fillId="72" borderId="11" xfId="0" applyFont="1" applyFill="1" applyBorder="1" applyAlignment="1" applyProtection="1">
      <alignment horizontal="left" vertical="top" wrapText="1"/>
    </xf>
    <xf numFmtId="0" fontId="116" fillId="74" borderId="10" xfId="0" applyFont="1" applyFill="1" applyBorder="1" applyAlignment="1" applyProtection="1">
      <alignment horizontal="left" vertical="top" wrapText="1"/>
    </xf>
    <xf numFmtId="0" fontId="116" fillId="74" borderId="11" xfId="0" applyFont="1" applyFill="1" applyBorder="1" applyAlignment="1" applyProtection="1">
      <alignment horizontal="left" vertical="top" wrapText="1"/>
    </xf>
    <xf numFmtId="2" fontId="75" fillId="0" borderId="17" xfId="0" applyNumberFormat="1" applyFont="1" applyFill="1" applyBorder="1" applyAlignment="1" applyProtection="1">
      <alignment horizontal="center" vertical="top" wrapText="1"/>
      <protection locked="0"/>
    </xf>
    <xf numFmtId="2" fontId="75" fillId="0" borderId="20" xfId="0" applyNumberFormat="1" applyFont="1" applyFill="1" applyBorder="1" applyAlignment="1" applyProtection="1">
      <alignment horizontal="center" vertical="top" wrapText="1"/>
      <protection locked="0"/>
    </xf>
    <xf numFmtId="0" fontId="75" fillId="0" borderId="17" xfId="0" applyFont="1" applyFill="1" applyBorder="1" applyAlignment="1" applyProtection="1">
      <alignment horizontal="center" vertical="top" wrapText="1"/>
    </xf>
    <xf numFmtId="0" fontId="75" fillId="0" borderId="20" xfId="0" applyFont="1" applyFill="1" applyBorder="1" applyAlignment="1" applyProtection="1">
      <alignment horizontal="center" vertical="top" wrapText="1"/>
    </xf>
    <xf numFmtId="0" fontId="75" fillId="61" borderId="17" xfId="0" applyNumberFormat="1" applyFont="1" applyFill="1" applyBorder="1" applyAlignment="1" applyProtection="1">
      <alignment horizontal="center" vertical="top" wrapText="1"/>
    </xf>
    <xf numFmtId="0" fontId="75" fillId="61" borderId="20" xfId="0" applyNumberFormat="1" applyFont="1" applyFill="1" applyBorder="1" applyAlignment="1" applyProtection="1">
      <alignment horizontal="center" vertical="top" wrapText="1"/>
    </xf>
    <xf numFmtId="0" fontId="75" fillId="0" borderId="17" xfId="0" applyNumberFormat="1" applyFont="1" applyFill="1" applyBorder="1" applyAlignment="1" applyProtection="1">
      <alignment horizontal="center" vertical="top" wrapText="1"/>
      <protection locked="0"/>
    </xf>
    <xf numFmtId="0" fontId="75" fillId="0" borderId="20" xfId="0" applyNumberFormat="1" applyFont="1" applyFill="1" applyBorder="1" applyAlignment="1" applyProtection="1">
      <alignment horizontal="center" vertical="top" wrapText="1"/>
      <protection locked="0"/>
    </xf>
    <xf numFmtId="0" fontId="79" fillId="0" borderId="30" xfId="0" applyFont="1" applyFill="1" applyBorder="1" applyAlignment="1" applyProtection="1">
      <alignment horizontal="center" vertical="top" wrapText="1"/>
    </xf>
    <xf numFmtId="0" fontId="79" fillId="0" borderId="31" xfId="0" applyFont="1" applyFill="1" applyBorder="1" applyAlignment="1" applyProtection="1">
      <alignment horizontal="center" vertical="top" wrapText="1"/>
    </xf>
    <xf numFmtId="0" fontId="89" fillId="0" borderId="17" xfId="0" applyFont="1" applyFill="1" applyBorder="1" applyAlignment="1" applyProtection="1">
      <alignment horizontal="center" vertical="top" wrapText="1"/>
    </xf>
    <xf numFmtId="0" fontId="89" fillId="0" borderId="20" xfId="0" applyFont="1" applyFill="1" applyBorder="1" applyAlignment="1" applyProtection="1">
      <alignment horizontal="center" vertical="top" wrapText="1"/>
    </xf>
    <xf numFmtId="0" fontId="75" fillId="0" borderId="17" xfId="0" applyFont="1" applyFill="1" applyBorder="1" applyAlignment="1" applyProtection="1">
      <alignment horizontal="left" vertical="top" wrapText="1"/>
    </xf>
    <xf numFmtId="0" fontId="75" fillId="0" borderId="20" xfId="0" applyFont="1" applyFill="1" applyBorder="1" applyAlignment="1" applyProtection="1">
      <alignment horizontal="left" vertical="top" wrapText="1"/>
    </xf>
    <xf numFmtId="0" fontId="116" fillId="57" borderId="10" xfId="0" applyFont="1" applyFill="1" applyBorder="1" applyAlignment="1" applyProtection="1">
      <alignment horizontal="left" vertical="top" wrapText="1"/>
    </xf>
    <xf numFmtId="0" fontId="116" fillId="57" borderId="11" xfId="0" applyFont="1" applyFill="1" applyBorder="1" applyAlignment="1" applyProtection="1">
      <alignment horizontal="left" vertical="top" wrapText="1"/>
    </xf>
    <xf numFmtId="0" fontId="81" fillId="66" borderId="11" xfId="0" applyFont="1" applyFill="1" applyBorder="1" applyAlignment="1" applyProtection="1">
      <alignment horizontal="left" vertical="top" wrapText="1"/>
    </xf>
    <xf numFmtId="0" fontId="81" fillId="66" borderId="15" xfId="0" applyFont="1" applyFill="1" applyBorder="1" applyAlignment="1" applyProtection="1">
      <alignment horizontal="left" vertical="top" wrapText="1"/>
    </xf>
    <xf numFmtId="0" fontId="75" fillId="0" borderId="23" xfId="0" applyFont="1" applyFill="1" applyBorder="1" applyAlignment="1" applyProtection="1">
      <alignment horizontal="left" vertical="top" wrapText="1"/>
    </xf>
    <xf numFmtId="0" fontId="75" fillId="0" borderId="21" xfId="0" applyFont="1" applyFill="1" applyBorder="1" applyAlignment="1" applyProtection="1">
      <alignment horizontal="left" vertical="top" wrapText="1"/>
    </xf>
    <xf numFmtId="0" fontId="140" fillId="72" borderId="24" xfId="0" applyFont="1" applyFill="1" applyBorder="1" applyAlignment="1" applyProtection="1">
      <alignment horizontal="left" vertical="top" wrapText="1"/>
    </xf>
    <xf numFmtId="0" fontId="140" fillId="72" borderId="10" xfId="0" applyFont="1" applyFill="1" applyBorder="1" applyAlignment="1" applyProtection="1">
      <alignment horizontal="left" vertical="top" wrapText="1"/>
    </xf>
    <xf numFmtId="0" fontId="140" fillId="72" borderId="11" xfId="0" applyFont="1" applyFill="1" applyBorder="1" applyAlignment="1" applyProtection="1">
      <alignment horizontal="left" vertical="top" wrapText="1"/>
    </xf>
    <xf numFmtId="2" fontId="75" fillId="0" borderId="26" xfId="0" applyNumberFormat="1" applyFont="1" applyFill="1" applyBorder="1" applyAlignment="1" applyProtection="1">
      <alignment horizontal="center" vertical="top" wrapText="1"/>
    </xf>
    <xf numFmtId="2" fontId="75" fillId="0" borderId="18" xfId="0" applyNumberFormat="1" applyFont="1" applyFill="1" applyBorder="1" applyAlignment="1" applyProtection="1">
      <alignment horizontal="center" vertical="top" wrapText="1"/>
    </xf>
    <xf numFmtId="0" fontId="140" fillId="72" borderId="27" xfId="0" applyFont="1" applyFill="1" applyBorder="1" applyAlignment="1" applyProtection="1">
      <alignment horizontal="left" vertical="top"/>
    </xf>
    <xf numFmtId="0" fontId="140" fillId="72" borderId="16" xfId="0" applyFont="1" applyFill="1" applyBorder="1" applyAlignment="1" applyProtection="1">
      <alignment horizontal="left" vertical="top"/>
    </xf>
    <xf numFmtId="0" fontId="140" fillId="72" borderId="15" xfId="0" applyFont="1" applyFill="1" applyBorder="1" applyAlignment="1" applyProtection="1">
      <alignment horizontal="left" vertical="top"/>
    </xf>
    <xf numFmtId="0" fontId="116" fillId="57" borderId="17" xfId="0" applyFont="1" applyFill="1" applyBorder="1" applyAlignment="1" applyProtection="1">
      <alignment horizontal="left" vertical="top" wrapText="1"/>
    </xf>
    <xf numFmtId="0" fontId="116" fillId="57" borderId="26" xfId="0" applyFont="1" applyFill="1" applyBorder="1" applyAlignment="1" applyProtection="1">
      <alignment horizontal="left" vertical="top" wrapText="1"/>
    </xf>
    <xf numFmtId="0" fontId="21" fillId="71" borderId="24" xfId="0" applyFont="1" applyFill="1" applyBorder="1" applyAlignment="1" applyProtection="1">
      <alignment horizontal="left" vertical="center" wrapText="1"/>
    </xf>
    <xf numFmtId="0" fontId="21" fillId="71" borderId="10" xfId="0" applyFont="1" applyFill="1" applyBorder="1" applyAlignment="1" applyProtection="1">
      <alignment horizontal="left" vertical="center" wrapText="1"/>
    </xf>
    <xf numFmtId="0" fontId="21" fillId="71" borderId="11" xfId="0" applyFont="1" applyFill="1" applyBorder="1" applyAlignment="1" applyProtection="1">
      <alignment horizontal="left" vertical="center" wrapText="1"/>
    </xf>
    <xf numFmtId="0" fontId="21" fillId="55" borderId="24" xfId="0" applyFont="1" applyFill="1" applyBorder="1" applyAlignment="1" applyProtection="1">
      <alignment horizontal="left" vertical="top" wrapText="1"/>
    </xf>
    <xf numFmtId="0" fontId="21" fillId="55" borderId="10" xfId="0" applyFont="1" applyFill="1" applyBorder="1" applyAlignment="1" applyProtection="1">
      <alignment horizontal="left" vertical="top" wrapText="1"/>
    </xf>
    <xf numFmtId="0" fontId="21" fillId="55" borderId="11" xfId="0" applyFont="1" applyFill="1" applyBorder="1" applyAlignment="1" applyProtection="1">
      <alignment horizontal="left" vertical="top" wrapText="1"/>
    </xf>
    <xf numFmtId="0" fontId="116" fillId="57" borderId="11" xfId="0" applyFont="1" applyFill="1" applyBorder="1" applyAlignment="1" applyProtection="1">
      <alignment horizontal="center" vertical="top" wrapText="1"/>
    </xf>
    <xf numFmtId="0" fontId="116" fillId="57" borderId="16" xfId="0" applyFont="1" applyFill="1" applyBorder="1" applyAlignment="1" applyProtection="1">
      <alignment horizontal="center" vertical="top" wrapText="1"/>
    </xf>
    <xf numFmtId="0" fontId="116" fillId="57" borderId="15" xfId="0" applyFont="1" applyFill="1" applyBorder="1" applyAlignment="1" applyProtection="1">
      <alignment horizontal="center" vertical="top" wrapText="1"/>
    </xf>
    <xf numFmtId="0" fontId="21" fillId="71" borderId="10" xfId="0" applyFont="1" applyFill="1" applyBorder="1" applyAlignment="1" applyProtection="1">
      <alignment horizontal="left" vertical="top" wrapText="1"/>
    </xf>
    <xf numFmtId="0" fontId="21" fillId="55" borderId="38" xfId="0" applyFont="1" applyFill="1" applyBorder="1" applyAlignment="1" applyProtection="1">
      <alignment horizontal="left" vertical="center" wrapText="1"/>
    </xf>
    <xf numFmtId="0" fontId="21" fillId="55" borderId="19" xfId="0" applyFont="1" applyFill="1" applyBorder="1" applyAlignment="1" applyProtection="1">
      <alignment horizontal="left" vertical="center" wrapText="1"/>
    </xf>
    <xf numFmtId="0" fontId="116" fillId="58" borderId="26" xfId="0" applyFont="1" applyFill="1" applyBorder="1" applyAlignment="1" applyProtection="1">
      <alignment horizontal="left" vertical="center" wrapText="1"/>
    </xf>
    <xf numFmtId="0" fontId="116" fillId="58" borderId="22" xfId="0" applyFont="1" applyFill="1" applyBorder="1" applyAlignment="1" applyProtection="1">
      <alignment horizontal="left" vertical="center" wrapText="1"/>
    </xf>
    <xf numFmtId="0" fontId="116" fillId="57" borderId="10" xfId="0" applyFont="1" applyFill="1" applyBorder="1" applyAlignment="1" applyProtection="1">
      <alignment horizontal="left" vertical="justify"/>
    </xf>
    <xf numFmtId="0" fontId="116" fillId="57" borderId="11" xfId="0" applyFont="1" applyFill="1" applyBorder="1" applyAlignment="1" applyProtection="1">
      <alignment horizontal="left" vertical="justify"/>
    </xf>
    <xf numFmtId="0" fontId="116" fillId="57" borderId="16" xfId="0" applyFont="1" applyFill="1" applyBorder="1" applyAlignment="1" applyProtection="1">
      <alignment horizontal="left" vertical="top" wrapText="1"/>
    </xf>
    <xf numFmtId="0" fontId="116" fillId="57" borderId="15" xfId="0" applyFont="1" applyFill="1" applyBorder="1" applyAlignment="1" applyProtection="1">
      <alignment horizontal="left" vertical="top" wrapText="1"/>
    </xf>
    <xf numFmtId="0" fontId="89" fillId="66" borderId="11" xfId="0" applyFont="1" applyFill="1" applyBorder="1" applyAlignment="1" applyProtection="1">
      <alignment horizontal="left" vertical="top" wrapText="1"/>
    </xf>
    <xf numFmtId="0" fontId="89" fillId="66" borderId="16" xfId="0" applyFont="1" applyFill="1" applyBorder="1" applyAlignment="1" applyProtection="1">
      <alignment horizontal="left" vertical="top" wrapText="1"/>
    </xf>
    <xf numFmtId="0" fontId="89" fillId="66" borderId="15" xfId="0" applyFont="1" applyFill="1" applyBorder="1" applyAlignment="1" applyProtection="1">
      <alignment horizontal="left" vertical="top" wrapText="1"/>
    </xf>
    <xf numFmtId="0" fontId="89" fillId="0" borderId="11" xfId="0" applyFont="1" applyFill="1" applyBorder="1" applyAlignment="1" applyProtection="1">
      <alignment horizontal="left" vertical="top" wrapText="1"/>
    </xf>
    <xf numFmtId="0" fontId="89" fillId="0" borderId="16" xfId="0" applyFont="1" applyFill="1" applyBorder="1" applyAlignment="1" applyProtection="1">
      <alignment horizontal="left" vertical="top" wrapText="1"/>
    </xf>
    <xf numFmtId="0" fontId="89" fillId="0" borderId="15" xfId="0" applyFont="1" applyFill="1" applyBorder="1" applyAlignment="1" applyProtection="1">
      <alignment horizontal="left" vertical="top" wrapText="1"/>
    </xf>
    <xf numFmtId="0" fontId="81" fillId="0" borderId="11" xfId="0" applyFont="1" applyFill="1" applyBorder="1" applyAlignment="1">
      <alignment horizontal="left" vertical="top" wrapText="1"/>
    </xf>
    <xf numFmtId="0" fontId="81" fillId="0" borderId="16" xfId="0" applyFont="1" applyFill="1" applyBorder="1" applyAlignment="1">
      <alignment horizontal="left" vertical="top" wrapText="1"/>
    </xf>
    <xf numFmtId="0" fontId="81" fillId="0" borderId="15" xfId="0" applyFont="1" applyFill="1" applyBorder="1" applyAlignment="1">
      <alignment horizontal="left" vertical="top" wrapText="1"/>
    </xf>
    <xf numFmtId="0" fontId="21" fillId="55" borderId="27" xfId="0" applyFont="1" applyFill="1" applyBorder="1" applyAlignment="1" applyProtection="1">
      <alignment horizontal="left" vertical="top" wrapText="1"/>
    </xf>
    <xf numFmtId="0" fontId="21" fillId="55" borderId="16" xfId="0" applyFont="1" applyFill="1" applyBorder="1" applyAlignment="1" applyProtection="1">
      <alignment horizontal="left" vertical="top" wrapText="1"/>
    </xf>
    <xf numFmtId="0" fontId="21" fillId="55" borderId="15" xfId="0" applyFont="1" applyFill="1" applyBorder="1" applyAlignment="1" applyProtection="1">
      <alignment horizontal="left" vertical="top" wrapText="1"/>
    </xf>
    <xf numFmtId="0" fontId="75" fillId="0" borderId="17" xfId="0" applyNumberFormat="1" applyFont="1" applyFill="1" applyBorder="1" applyAlignment="1" applyProtection="1">
      <alignment horizontal="center" vertical="top" wrapText="1"/>
    </xf>
    <xf numFmtId="0" fontId="75" fillId="0" borderId="20" xfId="0" applyNumberFormat="1" applyFont="1" applyFill="1" applyBorder="1" applyAlignment="1" applyProtection="1">
      <alignment horizontal="center" vertical="top" wrapText="1"/>
    </xf>
    <xf numFmtId="0" fontId="75" fillId="0" borderId="17" xfId="0" applyNumberFormat="1" applyFont="1" applyFill="1" applyBorder="1" applyAlignment="1">
      <alignment horizontal="center" vertical="top" wrapText="1"/>
    </xf>
    <xf numFmtId="0" fontId="75" fillId="0" borderId="20" xfId="0" applyNumberFormat="1" applyFont="1" applyFill="1" applyBorder="1" applyAlignment="1">
      <alignment horizontal="center" vertical="top" wrapText="1"/>
    </xf>
    <xf numFmtId="0" fontId="81" fillId="0" borderId="30" xfId="0" applyFont="1" applyFill="1" applyBorder="1" applyAlignment="1" applyProtection="1">
      <alignment horizontal="center" vertical="top" wrapText="1"/>
    </xf>
    <xf numFmtId="0" fontId="81" fillId="0" borderId="31" xfId="0" applyFont="1" applyFill="1" applyBorder="1" applyAlignment="1" applyProtection="1">
      <alignment horizontal="center" vertical="top" wrapText="1"/>
    </xf>
    <xf numFmtId="0" fontId="76" fillId="0" borderId="17" xfId="0" applyFont="1" applyFill="1" applyBorder="1" applyAlignment="1" applyProtection="1">
      <alignment horizontal="center" vertical="top" wrapText="1"/>
    </xf>
    <xf numFmtId="0" fontId="76" fillId="0" borderId="20" xfId="0" applyFont="1" applyFill="1" applyBorder="1" applyAlignment="1" applyProtection="1">
      <alignment horizontal="center" vertical="top" wrapText="1"/>
    </xf>
    <xf numFmtId="0" fontId="116" fillId="58" borderId="11" xfId="0" applyFont="1" applyFill="1" applyBorder="1" applyAlignment="1" applyProtection="1">
      <alignment horizontal="left" vertical="top" wrapText="1"/>
    </xf>
    <xf numFmtId="0" fontId="116" fillId="58" borderId="16" xfId="0" applyFont="1" applyFill="1" applyBorder="1" applyAlignment="1" applyProtection="1">
      <alignment horizontal="left" vertical="top" wrapText="1"/>
    </xf>
    <xf numFmtId="0" fontId="116" fillId="58" borderId="26" xfId="0" applyFont="1" applyFill="1" applyBorder="1" applyAlignment="1" applyProtection="1">
      <alignment horizontal="left" vertical="top" wrapText="1"/>
    </xf>
    <xf numFmtId="0" fontId="116" fillId="58" borderId="22" xfId="0" applyFont="1" applyFill="1" applyBorder="1" applyAlignment="1" applyProtection="1">
      <alignment horizontal="left" vertical="top" wrapText="1"/>
    </xf>
    <xf numFmtId="0" fontId="81" fillId="66" borderId="11" xfId="0" applyFont="1" applyFill="1" applyBorder="1" applyAlignment="1" applyProtection="1">
      <alignment vertical="top" wrapText="1"/>
    </xf>
    <xf numFmtId="0" fontId="81" fillId="66" borderId="15" xfId="0" applyFont="1" applyFill="1" applyBorder="1" applyAlignment="1" applyProtection="1">
      <alignment vertical="top" wrapText="1"/>
    </xf>
    <xf numFmtId="0" fontId="75" fillId="66" borderId="16" xfId="0" applyFont="1" applyFill="1" applyBorder="1"/>
    <xf numFmtId="0" fontId="75" fillId="66" borderId="15" xfId="0" applyFont="1" applyFill="1" applyBorder="1"/>
    <xf numFmtId="0" fontId="81" fillId="0" borderId="11" xfId="0" applyFont="1" applyFill="1" applyBorder="1" applyAlignment="1" applyProtection="1">
      <alignment horizontal="left" vertical="top" wrapText="1"/>
    </xf>
    <xf numFmtId="0" fontId="81" fillId="0" borderId="16" xfId="0" applyFont="1" applyFill="1" applyBorder="1" applyAlignment="1" applyProtection="1">
      <alignment horizontal="left" vertical="top" wrapText="1"/>
    </xf>
    <xf numFmtId="0" fontId="81" fillId="0" borderId="15" xfId="0" applyFont="1" applyFill="1" applyBorder="1" applyAlignment="1" applyProtection="1">
      <alignment horizontal="left" vertical="top" wrapText="1"/>
    </xf>
    <xf numFmtId="0" fontId="116" fillId="57" borderId="11" xfId="0" applyFont="1" applyFill="1" applyBorder="1" applyAlignment="1">
      <alignment horizontal="left" vertical="top" wrapText="1"/>
    </xf>
    <xf numFmtId="0" fontId="116" fillId="57" borderId="16" xfId="0" applyFont="1" applyFill="1" applyBorder="1" applyAlignment="1">
      <alignment horizontal="left" vertical="top" wrapText="1"/>
    </xf>
    <xf numFmtId="0" fontId="116" fillId="57" borderId="15" xfId="0" applyFont="1" applyFill="1" applyBorder="1" applyAlignment="1">
      <alignment horizontal="left" vertical="top" wrapText="1"/>
    </xf>
    <xf numFmtId="0" fontId="21" fillId="55" borderId="24" xfId="0" applyFont="1" applyFill="1" applyBorder="1" applyAlignment="1" applyProtection="1">
      <alignment horizontal="left" vertical="center" wrapText="1"/>
    </xf>
    <xf numFmtId="0" fontId="21" fillId="55" borderId="10" xfId="0" applyFont="1" applyFill="1" applyBorder="1" applyAlignment="1" applyProtection="1">
      <alignment horizontal="left" vertical="center" wrapText="1"/>
    </xf>
    <xf numFmtId="0" fontId="21" fillId="55" borderId="11" xfId="0" applyFont="1" applyFill="1" applyBorder="1" applyAlignment="1" applyProtection="1">
      <alignment horizontal="left" vertical="center" wrapText="1"/>
    </xf>
    <xf numFmtId="0" fontId="116" fillId="57" borderId="11" xfId="0" applyFont="1" applyFill="1" applyBorder="1" applyAlignment="1" applyProtection="1">
      <alignment vertical="top" wrapText="1"/>
    </xf>
    <xf numFmtId="0" fontId="116" fillId="57" borderId="16" xfId="0" applyFont="1" applyFill="1" applyBorder="1" applyAlignment="1" applyProtection="1">
      <alignment vertical="top" wrapText="1"/>
    </xf>
    <xf numFmtId="0" fontId="116" fillId="57" borderId="15" xfId="0" applyFont="1" applyFill="1" applyBorder="1" applyAlignment="1" applyProtection="1">
      <alignment vertical="top" wrapText="1"/>
    </xf>
    <xf numFmtId="0" fontId="116" fillId="57" borderId="10" xfId="0" applyFont="1" applyFill="1" applyBorder="1" applyAlignment="1" applyProtection="1">
      <alignment horizontal="left" vertical="justify" wrapText="1"/>
    </xf>
    <xf numFmtId="0" fontId="116" fillId="53" borderId="13" xfId="0" applyFont="1" applyFill="1" applyBorder="1" applyAlignment="1" applyProtection="1">
      <alignment horizontal="center" vertical="center" wrapText="1"/>
    </xf>
    <xf numFmtId="0" fontId="116" fillId="53" borderId="18" xfId="0" applyFont="1" applyFill="1" applyBorder="1" applyAlignment="1" applyProtection="1">
      <alignment horizontal="center" vertical="center" wrapText="1"/>
    </xf>
    <xf numFmtId="0" fontId="116" fillId="52" borderId="25" xfId="0" applyFont="1" applyFill="1" applyBorder="1" applyAlignment="1" applyProtection="1">
      <alignment horizontal="center" vertical="center" wrapText="1"/>
    </xf>
    <xf numFmtId="0" fontId="116" fillId="52" borderId="10" xfId="0" applyFont="1" applyFill="1" applyBorder="1" applyAlignment="1" applyProtection="1">
      <alignment horizontal="center" vertical="center" wrapText="1"/>
    </xf>
    <xf numFmtId="0" fontId="116" fillId="52" borderId="28" xfId="0" applyFont="1" applyFill="1" applyBorder="1" applyAlignment="1" applyProtection="1">
      <alignment horizontal="center" vertical="center" wrapText="1"/>
    </xf>
    <xf numFmtId="0" fontId="116" fillId="52" borderId="11" xfId="0" applyFont="1" applyFill="1" applyBorder="1" applyAlignment="1" applyProtection="1">
      <alignment horizontal="center" vertical="center" wrapText="1"/>
    </xf>
    <xf numFmtId="0" fontId="21" fillId="55" borderId="27" xfId="0" applyFont="1" applyFill="1" applyBorder="1" applyAlignment="1" applyProtection="1">
      <alignment horizontal="left" vertical="center" wrapText="1"/>
    </xf>
    <xf numFmtId="0" fontId="21" fillId="55" borderId="16" xfId="0" applyFont="1" applyFill="1" applyBorder="1" applyAlignment="1" applyProtection="1">
      <alignment horizontal="left" vertical="center" wrapText="1"/>
    </xf>
    <xf numFmtId="2" fontId="116" fillId="52" borderId="25" xfId="0" applyNumberFormat="1" applyFont="1" applyFill="1" applyBorder="1" applyAlignment="1" applyProtection="1">
      <alignment horizontal="center" vertical="center" wrapText="1"/>
    </xf>
    <xf numFmtId="2" fontId="116" fillId="52" borderId="10" xfId="0" applyNumberFormat="1" applyFont="1" applyFill="1" applyBorder="1" applyAlignment="1" applyProtection="1">
      <alignment horizontal="center" vertical="center" wrapText="1"/>
    </xf>
    <xf numFmtId="0" fontId="116" fillId="52" borderId="25" xfId="0" applyNumberFormat="1" applyFont="1" applyFill="1" applyBorder="1" applyAlignment="1" applyProtection="1">
      <alignment horizontal="center" vertical="top" wrapText="1"/>
      <protection locked="0"/>
    </xf>
    <xf numFmtId="0" fontId="116" fillId="52" borderId="10" xfId="0" applyNumberFormat="1" applyFont="1" applyFill="1" applyBorder="1" applyAlignment="1" applyProtection="1">
      <alignment horizontal="center" vertical="top" wrapText="1"/>
      <protection locked="0"/>
    </xf>
    <xf numFmtId="0" fontId="116" fillId="52" borderId="29" xfId="0" applyFont="1" applyFill="1" applyBorder="1" applyAlignment="1" applyProtection="1">
      <alignment horizontal="center" vertical="center" wrapText="1"/>
    </xf>
    <xf numFmtId="0" fontId="21" fillId="54" borderId="27" xfId="0" applyFont="1" applyFill="1" applyBorder="1" applyAlignment="1" applyProtection="1">
      <alignment horizontal="left" vertical="top" wrapText="1"/>
    </xf>
    <xf numFmtId="0" fontId="21" fillId="54" borderId="16" xfId="0" applyFont="1" applyFill="1" applyBorder="1" applyAlignment="1" applyProtection="1">
      <alignment horizontal="left" vertical="top" wrapText="1"/>
    </xf>
    <xf numFmtId="0" fontId="116" fillId="52" borderId="48" xfId="0" applyFont="1" applyFill="1" applyBorder="1" applyAlignment="1" applyProtection="1">
      <alignment horizontal="center" vertical="top" wrapText="1"/>
    </xf>
    <xf numFmtId="0" fontId="116" fillId="52" borderId="31" xfId="0" applyFont="1" applyFill="1" applyBorder="1" applyAlignment="1" applyProtection="1">
      <alignment horizontal="center" vertical="top" wrapText="1"/>
    </xf>
    <xf numFmtId="0" fontId="116" fillId="58" borderId="15" xfId="0" applyFont="1" applyFill="1" applyBorder="1" applyAlignment="1" applyProtection="1">
      <alignment horizontal="left" vertical="top" wrapText="1"/>
    </xf>
    <xf numFmtId="2" fontId="75" fillId="59" borderId="17" xfId="0" applyNumberFormat="1" applyFont="1" applyFill="1" applyBorder="1" applyAlignment="1" applyProtection="1">
      <alignment horizontal="center" vertical="top" wrapText="1"/>
      <protection locked="0"/>
    </xf>
    <xf numFmtId="2" fontId="75" fillId="59" borderId="20" xfId="0" applyNumberFormat="1" applyFont="1" applyFill="1" applyBorder="1" applyAlignment="1" applyProtection="1">
      <alignment horizontal="center" vertical="top" wrapText="1"/>
      <protection locked="0"/>
    </xf>
    <xf numFmtId="0" fontId="75" fillId="0" borderId="17" xfId="0" applyFont="1" applyFill="1" applyBorder="1" applyAlignment="1">
      <alignment horizontal="left" vertical="top" wrapText="1"/>
    </xf>
    <xf numFmtId="0" fontId="75" fillId="0" borderId="20" xfId="0" applyFont="1" applyFill="1" applyBorder="1" applyAlignment="1">
      <alignment horizontal="left" vertical="top" wrapText="1"/>
    </xf>
    <xf numFmtId="2" fontId="75" fillId="0" borderId="17" xfId="0" applyNumberFormat="1" applyFont="1" applyFill="1" applyBorder="1" applyAlignment="1" applyProtection="1">
      <alignment horizontal="center" vertical="top" wrapText="1"/>
    </xf>
    <xf numFmtId="2" fontId="75" fillId="0" borderId="20" xfId="0" applyNumberFormat="1" applyFont="1" applyFill="1" applyBorder="1" applyAlignment="1" applyProtection="1">
      <alignment horizontal="center" vertical="top" wrapText="1"/>
    </xf>
    <xf numFmtId="2" fontId="22" fillId="24" borderId="11" xfId="0" applyNumberFormat="1" applyFont="1" applyFill="1" applyBorder="1" applyAlignment="1">
      <alignment horizontal="center" vertical="center" wrapText="1"/>
    </xf>
    <xf numFmtId="0" fontId="43" fillId="31" borderId="10" xfId="0" applyFont="1" applyFill="1" applyBorder="1" applyAlignment="1">
      <alignment horizontal="left" vertical="center" wrapText="1"/>
    </xf>
    <xf numFmtId="0" fontId="61" fillId="29" borderId="0" xfId="0" applyFont="1" applyFill="1" applyBorder="1" applyAlignment="1">
      <alignment horizontal="left" vertical="top" wrapText="1"/>
    </xf>
    <xf numFmtId="0" fontId="61" fillId="29" borderId="14" xfId="0" applyFont="1" applyFill="1" applyBorder="1" applyAlignment="1">
      <alignment horizontal="left" vertical="top" wrapText="1"/>
    </xf>
    <xf numFmtId="0" fontId="61" fillId="29" borderId="0" xfId="0" applyFont="1" applyFill="1" applyBorder="1" applyAlignment="1">
      <alignment vertical="top" wrapText="1"/>
    </xf>
    <xf numFmtId="0" fontId="61" fillId="29" borderId="14" xfId="0" applyFont="1" applyFill="1" applyBorder="1" applyAlignment="1">
      <alignment vertical="top" wrapText="1"/>
    </xf>
    <xf numFmtId="0" fontId="22" fillId="24" borderId="10" xfId="0"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22" fillId="24" borderId="10" xfId="0" applyNumberFormat="1" applyFont="1" applyFill="1" applyBorder="1" applyAlignment="1">
      <alignment horizontal="center" vertical="center" wrapText="1"/>
    </xf>
    <xf numFmtId="2" fontId="22" fillId="24" borderId="10" xfId="0" applyNumberFormat="1"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2" fillId="24" borderId="22" xfId="0" applyNumberFormat="1" applyFont="1" applyFill="1" applyBorder="1" applyAlignment="1">
      <alignment horizontal="center" vertical="center" wrapText="1"/>
    </xf>
    <xf numFmtId="0" fontId="22" fillId="24" borderId="0" xfId="0" applyNumberFormat="1" applyFont="1" applyFill="1" applyBorder="1" applyAlignment="1">
      <alignment horizontal="center" vertical="center" wrapText="1"/>
    </xf>
    <xf numFmtId="2" fontId="22" fillId="24" borderId="22"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wrapText="1"/>
    </xf>
    <xf numFmtId="2" fontId="22" fillId="24" borderId="17" xfId="0" applyNumberFormat="1" applyFont="1" applyFill="1" applyBorder="1" applyAlignment="1">
      <alignment horizontal="center" vertical="center" wrapText="1"/>
    </xf>
    <xf numFmtId="2" fontId="22" fillId="24" borderId="12" xfId="0" applyNumberFormat="1" applyFont="1" applyFill="1" applyBorder="1" applyAlignment="1">
      <alignment horizontal="center" vertical="center" wrapText="1"/>
    </xf>
    <xf numFmtId="0" fontId="64" fillId="26" borderId="11" xfId="0" applyFont="1" applyFill="1" applyBorder="1" applyAlignment="1">
      <alignment horizontal="left" vertical="top" wrapText="1"/>
    </xf>
    <xf numFmtId="0" fontId="64" fillId="26" borderId="16" xfId="0" applyFont="1" applyFill="1" applyBorder="1" applyAlignment="1">
      <alignment horizontal="left" vertical="top" wrapText="1"/>
    </xf>
    <xf numFmtId="0" fontId="78" fillId="26" borderId="13" xfId="0" applyFont="1" applyFill="1" applyBorder="1" applyAlignment="1">
      <alignment horizontal="left" vertical="top" wrapText="1"/>
    </xf>
    <xf numFmtId="0" fontId="78" fillId="26" borderId="0" xfId="0" applyFont="1" applyFill="1" applyBorder="1" applyAlignment="1">
      <alignment horizontal="left" vertical="top" wrapText="1"/>
    </xf>
    <xf numFmtId="0" fontId="78" fillId="26" borderId="14" xfId="0" applyFont="1" applyFill="1" applyBorder="1" applyAlignment="1">
      <alignment horizontal="left" vertical="top" wrapText="1"/>
    </xf>
    <xf numFmtId="0" fontId="57" fillId="29" borderId="0" xfId="0" applyFont="1" applyFill="1" applyBorder="1" applyAlignment="1">
      <alignment horizontal="left" vertical="top" wrapText="1"/>
    </xf>
    <xf numFmtId="0" fontId="57" fillId="29" borderId="14" xfId="0" applyFont="1" applyFill="1" applyBorder="1" applyAlignment="1">
      <alignment horizontal="left" vertical="top" wrapText="1"/>
    </xf>
    <xf numFmtId="0" fontId="57" fillId="29" borderId="0" xfId="0" applyFont="1" applyFill="1" applyBorder="1" applyAlignment="1">
      <alignment horizontal="left" vertical="top"/>
    </xf>
    <xf numFmtId="0" fontId="57" fillId="29" borderId="14" xfId="0" applyFont="1" applyFill="1" applyBorder="1" applyAlignment="1">
      <alignment horizontal="left" vertical="top"/>
    </xf>
    <xf numFmtId="0" fontId="22" fillId="24" borderId="17" xfId="0"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51" fillId="24" borderId="17"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22" fillId="24" borderId="26" xfId="0" applyFont="1" applyFill="1" applyBorder="1" applyAlignment="1">
      <alignment horizontal="center" vertical="center" wrapText="1"/>
    </xf>
    <xf numFmtId="0" fontId="22" fillId="24" borderId="2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14" xfId="0" applyFont="1" applyFill="1" applyBorder="1" applyAlignment="1">
      <alignment horizontal="center" vertical="center" wrapText="1"/>
    </xf>
    <xf numFmtId="2" fontId="35" fillId="24" borderId="11" xfId="0" applyNumberFormat="1" applyFont="1" applyFill="1" applyBorder="1" applyAlignment="1">
      <alignment horizontal="center" vertical="center" wrapText="1"/>
    </xf>
    <xf numFmtId="0" fontId="61" fillId="29" borderId="0" xfId="0" applyFont="1" applyFill="1" applyBorder="1" applyAlignment="1">
      <alignment horizontal="left" vertical="center" wrapText="1"/>
    </xf>
    <xf numFmtId="0" fontId="61" fillId="29" borderId="14" xfId="0" applyFont="1" applyFill="1" applyBorder="1" applyAlignment="1">
      <alignment horizontal="left" vertical="center" wrapText="1"/>
    </xf>
    <xf numFmtId="0" fontId="61" fillId="29" borderId="13" xfId="0" applyFont="1" applyFill="1" applyBorder="1" applyAlignment="1">
      <alignment horizontal="center" vertical="justify"/>
    </xf>
    <xf numFmtId="0" fontId="61" fillId="29" borderId="0" xfId="0" applyFont="1" applyFill="1" applyBorder="1" applyAlignment="1">
      <alignment horizontal="left" vertical="justify" wrapText="1"/>
    </xf>
    <xf numFmtId="2" fontId="61" fillId="29" borderId="12" xfId="0" applyNumberFormat="1" applyFont="1" applyFill="1" applyBorder="1" applyAlignment="1">
      <alignment horizontal="center" vertical="center"/>
    </xf>
    <xf numFmtId="0" fontId="35" fillId="24" borderId="10" xfId="0" applyNumberFormat="1" applyFont="1" applyFill="1" applyBorder="1" applyAlignment="1">
      <alignment horizontal="center" vertical="center" wrapText="1"/>
    </xf>
    <xf numFmtId="2" fontId="35" fillId="24" borderId="10" xfId="0" applyNumberFormat="1" applyFont="1" applyFill="1" applyBorder="1" applyAlignment="1">
      <alignment horizontal="center" vertical="center" wrapText="1"/>
    </xf>
    <xf numFmtId="0" fontId="35" fillId="24" borderId="10" xfId="0" applyFont="1" applyFill="1" applyBorder="1" applyAlignment="1">
      <alignment horizontal="center" vertical="center" wrapText="1"/>
    </xf>
    <xf numFmtId="0" fontId="61" fillId="24" borderId="10" xfId="0" applyFont="1" applyFill="1" applyBorder="1" applyAlignment="1">
      <alignment horizontal="center" vertical="center" wrapText="1"/>
    </xf>
    <xf numFmtId="0" fontId="57" fillId="29" borderId="0" xfId="0" applyFont="1" applyFill="1" applyBorder="1" applyAlignment="1">
      <alignment horizontal="left" vertical="center" wrapText="1"/>
    </xf>
    <xf numFmtId="0" fontId="57" fillId="29" borderId="14" xfId="0" applyFont="1" applyFill="1" applyBorder="1" applyAlignment="1">
      <alignment horizontal="left" vertical="center" wrapText="1"/>
    </xf>
    <xf numFmtId="0" fontId="54" fillId="28" borderId="26" xfId="0" applyFont="1" applyFill="1" applyBorder="1" applyAlignment="1">
      <alignment horizontal="left"/>
    </xf>
    <xf numFmtId="0" fontId="54" fillId="28" borderId="22" xfId="0" applyFont="1" applyFill="1" applyBorder="1" applyAlignment="1">
      <alignment horizontal="left"/>
    </xf>
    <xf numFmtId="0" fontId="54" fillId="28" borderId="23" xfId="0" applyFont="1" applyFill="1" applyBorder="1" applyAlignment="1">
      <alignment horizontal="left"/>
    </xf>
    <xf numFmtId="0" fontId="57" fillId="29" borderId="0" xfId="0" applyFont="1" applyFill="1" applyBorder="1" applyAlignment="1">
      <alignment horizontal="center" vertical="center" wrapText="1"/>
    </xf>
    <xf numFmtId="0" fontId="57" fillId="29" borderId="14" xfId="0" applyFont="1" applyFill="1" applyBorder="1" applyAlignment="1">
      <alignment horizontal="center" vertical="center" wrapText="1"/>
    </xf>
    <xf numFmtId="0" fontId="51" fillId="42" borderId="26" xfId="0" applyFont="1" applyFill="1" applyBorder="1" applyAlignment="1">
      <alignment horizontal="left" vertical="top"/>
    </xf>
    <xf numFmtId="0" fontId="51" fillId="42" borderId="22" xfId="0" applyFont="1" applyFill="1" applyBorder="1" applyAlignment="1">
      <alignment horizontal="left" vertical="top"/>
    </xf>
    <xf numFmtId="0" fontId="51" fillId="42" borderId="23" xfId="0" applyFont="1" applyFill="1" applyBorder="1" applyAlignment="1">
      <alignment horizontal="left" vertical="top"/>
    </xf>
    <xf numFmtId="0" fontId="21" fillId="25" borderId="42" xfId="0" applyFont="1" applyFill="1" applyBorder="1" applyAlignment="1">
      <alignment horizontal="left" vertical="top"/>
    </xf>
    <xf numFmtId="0" fontId="21" fillId="25" borderId="44" xfId="0" applyFont="1" applyFill="1" applyBorder="1" applyAlignment="1">
      <alignment horizontal="left" vertical="top"/>
    </xf>
    <xf numFmtId="0" fontId="51" fillId="42" borderId="45" xfId="0" applyFont="1" applyFill="1" applyBorder="1" applyAlignment="1">
      <alignment horizontal="left" vertical="center"/>
    </xf>
    <xf numFmtId="0" fontId="51" fillId="42" borderId="16" xfId="0" applyFont="1" applyFill="1" applyBorder="1" applyAlignment="1">
      <alignment horizontal="left" vertical="center"/>
    </xf>
    <xf numFmtId="0" fontId="22" fillId="42" borderId="45" xfId="0" applyFont="1" applyFill="1" applyBorder="1" applyAlignment="1">
      <alignment horizontal="left" vertical="center" wrapText="1"/>
    </xf>
    <xf numFmtId="0" fontId="22" fillId="42" borderId="16" xfId="0" applyFont="1" applyFill="1" applyBorder="1" applyAlignment="1">
      <alignment horizontal="left" vertical="center" wrapText="1"/>
    </xf>
    <xf numFmtId="0" fontId="22" fillId="42" borderId="45" xfId="0" applyFont="1" applyFill="1" applyBorder="1" applyAlignment="1">
      <alignment horizontal="left" vertical="top"/>
    </xf>
    <xf numFmtId="0" fontId="22" fillId="42" borderId="16" xfId="0" applyFont="1" applyFill="1" applyBorder="1" applyAlignment="1">
      <alignment horizontal="left" vertical="top"/>
    </xf>
    <xf numFmtId="0" fontId="22" fillId="42" borderId="11" xfId="0" applyFont="1" applyFill="1" applyBorder="1" applyAlignment="1">
      <alignment horizontal="left" vertical="top"/>
    </xf>
    <xf numFmtId="0" fontId="51" fillId="42" borderId="11" xfId="0" applyFont="1" applyFill="1" applyBorder="1" applyAlignment="1">
      <alignment horizontal="left" vertical="top"/>
    </xf>
    <xf numFmtId="0" fontId="51" fillId="42" borderId="16" xfId="0" applyFont="1" applyFill="1" applyBorder="1" applyAlignment="1">
      <alignment horizontal="left" vertical="top"/>
    </xf>
    <xf numFmtId="0" fontId="51" fillId="42" borderId="15" xfId="0" applyFont="1" applyFill="1" applyBorder="1" applyAlignment="1">
      <alignment horizontal="left" vertical="top"/>
    </xf>
    <xf numFmtId="0" fontId="21" fillId="25" borderId="11" xfId="0" applyFont="1" applyFill="1" applyBorder="1" applyAlignment="1">
      <alignment horizontal="left" vertical="top"/>
    </xf>
    <xf numFmtId="0" fontId="21" fillId="25" borderId="22" xfId="0" applyFont="1" applyFill="1" applyBorder="1" applyAlignment="1">
      <alignment horizontal="left" vertical="top"/>
    </xf>
    <xf numFmtId="0" fontId="51" fillId="42" borderId="10" xfId="0" applyFont="1" applyFill="1" applyBorder="1" applyAlignment="1">
      <alignment horizontal="left" vertical="top"/>
    </xf>
    <xf numFmtId="0" fontId="21" fillId="25" borderId="10" xfId="0" applyFont="1" applyFill="1" applyBorder="1" applyAlignment="1">
      <alignment horizontal="left" vertical="top"/>
    </xf>
    <xf numFmtId="0" fontId="51" fillId="42" borderId="20" xfId="0" applyFont="1" applyFill="1" applyBorder="1" applyAlignment="1">
      <alignment horizontal="left" vertical="top" wrapText="1"/>
    </xf>
    <xf numFmtId="0" fontId="51" fillId="42" borderId="10" xfId="0" applyFont="1" applyFill="1" applyBorder="1" applyAlignment="1">
      <alignment horizontal="left" vertical="top" wrapText="1"/>
    </xf>
    <xf numFmtId="0" fontId="51" fillId="42" borderId="17" xfId="0" applyFont="1" applyFill="1" applyBorder="1" applyAlignment="1">
      <alignment horizontal="left" vertical="top" wrapText="1"/>
    </xf>
    <xf numFmtId="0" fontId="51" fillId="41" borderId="10" xfId="0" applyFont="1" applyFill="1" applyBorder="1" applyAlignment="1">
      <alignment horizontal="left" vertical="top"/>
    </xf>
    <xf numFmtId="0" fontId="21" fillId="25" borderId="16" xfId="0" applyFont="1" applyFill="1" applyBorder="1" applyAlignment="1">
      <alignment horizontal="left" vertical="top"/>
    </xf>
    <xf numFmtId="0" fontId="21" fillId="25" borderId="15" xfId="0" applyFont="1" applyFill="1" applyBorder="1" applyAlignment="1">
      <alignment horizontal="left" vertical="top"/>
    </xf>
    <xf numFmtId="0" fontId="51" fillId="41" borderId="10" xfId="0" applyFont="1" applyFill="1" applyBorder="1" applyAlignment="1">
      <alignment horizontal="left" vertical="top" wrapText="1"/>
    </xf>
    <xf numFmtId="0" fontId="97" fillId="28" borderId="10" xfId="0" applyFont="1" applyFill="1" applyBorder="1" applyAlignment="1">
      <alignment horizontal="left" vertical="top"/>
    </xf>
    <xf numFmtId="0" fontId="97" fillId="28" borderId="17" xfId="0" applyFont="1" applyFill="1" applyBorder="1" applyAlignment="1">
      <alignment horizontal="left" vertical="top"/>
    </xf>
    <xf numFmtId="0" fontId="97" fillId="28" borderId="11" xfId="0" applyFont="1" applyFill="1" applyBorder="1" applyAlignment="1">
      <alignment horizontal="left" vertical="top"/>
    </xf>
    <xf numFmtId="0" fontId="97" fillId="28" borderId="22" xfId="0" applyFont="1" applyFill="1" applyBorder="1" applyAlignment="1">
      <alignment horizontal="left" vertical="top"/>
    </xf>
    <xf numFmtId="0" fontId="97" fillId="28" borderId="23" xfId="0" applyFont="1" applyFill="1" applyBorder="1" applyAlignment="1">
      <alignment horizontal="left" vertical="top"/>
    </xf>
    <xf numFmtId="0" fontId="21" fillId="43" borderId="40" xfId="0" applyFont="1" applyFill="1" applyBorder="1" applyAlignment="1">
      <alignment horizontal="left" vertical="top"/>
    </xf>
    <xf numFmtId="0" fontId="21" fillId="43" borderId="41" xfId="0" applyFont="1" applyFill="1" applyBorder="1" applyAlignment="1">
      <alignment horizontal="left" vertical="top"/>
    </xf>
    <xf numFmtId="0" fontId="21" fillId="28" borderId="11" xfId="0" applyFont="1" applyFill="1" applyBorder="1" applyAlignment="1">
      <alignment horizontal="left" vertical="top" wrapText="1"/>
    </xf>
    <xf numFmtId="0" fontId="21" fillId="28" borderId="22" xfId="0" applyFont="1" applyFill="1" applyBorder="1" applyAlignment="1">
      <alignment horizontal="left" vertical="top" wrapText="1"/>
    </xf>
    <xf numFmtId="0" fontId="21" fillId="28" borderId="23" xfId="0" applyFont="1" applyFill="1" applyBorder="1" applyAlignment="1">
      <alignment horizontal="left" vertical="top" wrapText="1"/>
    </xf>
    <xf numFmtId="0" fontId="51" fillId="41" borderId="17" xfId="0" applyFont="1" applyFill="1" applyBorder="1" applyAlignment="1">
      <alignment horizontal="left" vertical="top" wrapText="1"/>
    </xf>
    <xf numFmtId="0" fontId="21" fillId="25" borderId="23" xfId="0" applyFont="1" applyFill="1" applyBorder="1" applyAlignment="1">
      <alignment horizontal="left" vertical="top"/>
    </xf>
    <xf numFmtId="0" fontId="21" fillId="28" borderId="11" xfId="0" applyFont="1" applyFill="1" applyBorder="1" applyAlignment="1">
      <alignment horizontal="left" vertical="top"/>
    </xf>
    <xf numFmtId="0" fontId="21" fillId="28" borderId="16" xfId="0" applyFont="1" applyFill="1" applyBorder="1" applyAlignment="1">
      <alignment horizontal="left" vertical="top"/>
    </xf>
    <xf numFmtId="0" fontId="21" fillId="28" borderId="15" xfId="0" applyFont="1" applyFill="1" applyBorder="1" applyAlignment="1">
      <alignment horizontal="left" vertical="top"/>
    </xf>
    <xf numFmtId="0" fontId="111" fillId="27" borderId="45" xfId="0" applyFont="1" applyFill="1" applyBorder="1" applyAlignment="1">
      <alignment horizontal="left" vertical="top" wrapText="1"/>
    </xf>
    <xf numFmtId="0" fontId="111" fillId="27" borderId="16" xfId="0" applyFont="1" applyFill="1" applyBorder="1" applyAlignment="1">
      <alignment horizontal="left" vertical="top" wrapText="1"/>
    </xf>
    <xf numFmtId="0" fontId="111" fillId="27" borderId="11" xfId="0" applyFont="1" applyFill="1" applyBorder="1" applyAlignment="1">
      <alignment horizontal="left" vertical="top"/>
    </xf>
    <xf numFmtId="0" fontId="111" fillId="27" borderId="16" xfId="0" applyFont="1" applyFill="1" applyBorder="1" applyAlignment="1">
      <alignment horizontal="left" vertical="top"/>
    </xf>
    <xf numFmtId="2" fontId="110" fillId="51" borderId="44" xfId="0" applyNumberFormat="1" applyFont="1" applyFill="1" applyBorder="1" applyAlignment="1">
      <alignment horizontal="center" vertical="center" wrapText="1"/>
    </xf>
    <xf numFmtId="2" fontId="110" fillId="51" borderId="0" xfId="0" applyNumberFormat="1" applyFont="1" applyFill="1" applyBorder="1" applyAlignment="1">
      <alignment horizontal="center" vertical="center" wrapText="1"/>
    </xf>
    <xf numFmtId="2" fontId="110" fillId="51" borderId="10" xfId="0" applyNumberFormat="1" applyFont="1" applyFill="1" applyBorder="1" applyAlignment="1">
      <alignment horizontal="center" vertical="center" wrapText="1"/>
    </xf>
    <xf numFmtId="0" fontId="110" fillId="24" borderId="39" xfId="0" applyFont="1" applyFill="1" applyBorder="1" applyAlignment="1">
      <alignment horizontal="center" vertical="center" wrapText="1"/>
    </xf>
    <xf numFmtId="0" fontId="110" fillId="24" borderId="36" xfId="0" applyFont="1" applyFill="1" applyBorder="1" applyAlignment="1">
      <alignment horizontal="center" vertical="center" wrapText="1"/>
    </xf>
    <xf numFmtId="2" fontId="110" fillId="51" borderId="42" xfId="0" applyNumberFormat="1" applyFont="1" applyFill="1" applyBorder="1" applyAlignment="1">
      <alignment horizontal="center" vertical="top"/>
    </xf>
    <xf numFmtId="2" fontId="110" fillId="51" borderId="44" xfId="0" applyNumberFormat="1" applyFont="1" applyFill="1" applyBorder="1" applyAlignment="1">
      <alignment horizontal="center" vertical="top"/>
    </xf>
    <xf numFmtId="2" fontId="110" fillId="51" borderId="34" xfId="0" applyNumberFormat="1" applyFont="1" applyFill="1" applyBorder="1" applyAlignment="1">
      <alignment horizontal="center" vertical="top"/>
    </xf>
    <xf numFmtId="0" fontId="108" fillId="25" borderId="40" xfId="0" applyFont="1" applyFill="1" applyBorder="1" applyAlignment="1">
      <alignment horizontal="left" vertical="top"/>
    </xf>
    <xf numFmtId="0" fontId="108" fillId="25" borderId="41" xfId="0" applyFont="1" applyFill="1" applyBorder="1" applyAlignment="1">
      <alignment horizontal="left" vertical="top"/>
    </xf>
    <xf numFmtId="0" fontId="108" fillId="25" borderId="50" xfId="0" applyFont="1" applyFill="1" applyBorder="1" applyAlignment="1">
      <alignment horizontal="left" vertical="top"/>
    </xf>
    <xf numFmtId="0" fontId="108" fillId="25" borderId="42" xfId="0" applyFont="1" applyFill="1" applyBorder="1" applyAlignment="1">
      <alignment horizontal="left" vertical="top"/>
    </xf>
    <xf numFmtId="0" fontId="108" fillId="25" borderId="44" xfId="0" applyFont="1" applyFill="1" applyBorder="1" applyAlignment="1">
      <alignment horizontal="left" vertical="top"/>
    </xf>
    <xf numFmtId="0" fontId="108" fillId="37" borderId="39" xfId="0" applyFont="1" applyFill="1" applyBorder="1" applyAlignment="1">
      <alignment horizontal="left" vertical="top"/>
    </xf>
    <xf numFmtId="0" fontId="108" fillId="37" borderId="51" xfId="0" applyFont="1" applyFill="1" applyBorder="1" applyAlignment="1">
      <alignment horizontal="left" vertical="top"/>
    </xf>
    <xf numFmtId="0" fontId="108" fillId="37" borderId="49" xfId="0" applyFont="1" applyFill="1" applyBorder="1" applyAlignment="1">
      <alignment horizontal="left" vertical="top"/>
    </xf>
    <xf numFmtId="0" fontId="110" fillId="50" borderId="11" xfId="0" applyFont="1" applyFill="1" applyBorder="1" applyAlignment="1">
      <alignment horizontal="left" vertical="top"/>
    </xf>
    <xf numFmtId="0" fontId="110" fillId="50" borderId="16" xfId="0" applyFont="1" applyFill="1" applyBorder="1" applyAlignment="1">
      <alignment horizontal="left" vertical="top"/>
    </xf>
    <xf numFmtId="0" fontId="107" fillId="46" borderId="10" xfId="0" applyFont="1" applyFill="1" applyBorder="1" applyAlignment="1">
      <alignment horizontal="center" vertical="center" wrapText="1"/>
    </xf>
    <xf numFmtId="0" fontId="111" fillId="41" borderId="10" xfId="0" applyFont="1" applyFill="1" applyBorder="1" applyAlignment="1">
      <alignment horizontal="left" vertical="top" wrapText="1"/>
    </xf>
    <xf numFmtId="0" fontId="111" fillId="41" borderId="11" xfId="0" applyFont="1" applyFill="1" applyBorder="1" applyAlignment="1">
      <alignment horizontal="left" vertical="top" wrapText="1"/>
    </xf>
    <xf numFmtId="0" fontId="108" fillId="25" borderId="11" xfId="0" applyFont="1" applyFill="1" applyBorder="1" applyAlignment="1">
      <alignment horizontal="left" vertical="top"/>
    </xf>
    <xf numFmtId="0" fontId="108" fillId="25" borderId="16" xfId="0" applyFont="1" applyFill="1" applyBorder="1" applyAlignment="1">
      <alignment horizontal="left" vertical="top"/>
    </xf>
    <xf numFmtId="0" fontId="108" fillId="37" borderId="40" xfId="0" applyFont="1" applyFill="1" applyBorder="1" applyAlignment="1">
      <alignment horizontal="left" vertical="top"/>
    </xf>
    <xf numFmtId="0" fontId="108" fillId="37" borderId="41" xfId="0" applyFont="1" applyFill="1" applyBorder="1" applyAlignment="1">
      <alignment horizontal="left" vertical="top"/>
    </xf>
    <xf numFmtId="0" fontId="108" fillId="28" borderId="11" xfId="0" applyFont="1" applyFill="1" applyBorder="1" applyAlignment="1">
      <alignment horizontal="left" vertical="top"/>
    </xf>
    <xf numFmtId="0" fontId="108" fillId="28" borderId="16" xfId="0" applyFont="1" applyFill="1" applyBorder="1" applyAlignment="1">
      <alignment horizontal="left" vertical="top"/>
    </xf>
    <xf numFmtId="0" fontId="109" fillId="28" borderId="11" xfId="0" applyFont="1" applyFill="1" applyBorder="1" applyAlignment="1">
      <alignment horizontal="left" vertical="top"/>
    </xf>
    <xf numFmtId="0" fontId="109" fillId="28" borderId="16" xfId="0" applyFont="1" applyFill="1" applyBorder="1" applyAlignment="1">
      <alignment horizontal="left" vertical="top"/>
    </xf>
    <xf numFmtId="0" fontId="108" fillId="28" borderId="11" xfId="0" applyFont="1" applyFill="1" applyBorder="1" applyAlignment="1">
      <alignment horizontal="left" vertical="top" wrapText="1"/>
    </xf>
    <xf numFmtId="0" fontId="108" fillId="28" borderId="16" xfId="0" applyFont="1" applyFill="1" applyBorder="1" applyAlignment="1">
      <alignment horizontal="left" vertical="top" wrapText="1"/>
    </xf>
    <xf numFmtId="0" fontId="111" fillId="27" borderId="18" xfId="0" applyFont="1" applyFill="1" applyBorder="1" applyAlignment="1">
      <alignment horizontal="left" vertical="top"/>
    </xf>
    <xf numFmtId="0" fontId="111" fillId="27" borderId="19" xfId="0" applyFont="1" applyFill="1" applyBorder="1" applyAlignment="1">
      <alignment horizontal="left" vertical="top"/>
    </xf>
    <xf numFmtId="0" fontId="108" fillId="37" borderId="42" xfId="0" applyFont="1" applyFill="1" applyBorder="1" applyAlignment="1">
      <alignment horizontal="left" vertical="top"/>
    </xf>
    <xf numFmtId="0" fontId="108" fillId="37" borderId="44" xfId="0" applyFont="1" applyFill="1" applyBorder="1" applyAlignment="1">
      <alignment horizontal="left" vertical="top"/>
    </xf>
    <xf numFmtId="0" fontId="108" fillId="25" borderId="10" xfId="0" applyFont="1" applyFill="1" applyBorder="1" applyAlignment="1">
      <alignment horizontal="left" vertical="top"/>
    </xf>
    <xf numFmtId="0" fontId="111" fillId="41" borderId="10" xfId="0" applyFont="1" applyFill="1" applyBorder="1" applyAlignment="1">
      <alignment horizontal="left" vertical="top"/>
    </xf>
    <xf numFmtId="0" fontId="111" fillId="41" borderId="11" xfId="0" applyFont="1" applyFill="1" applyBorder="1" applyAlignment="1">
      <alignment horizontal="left" vertical="top"/>
    </xf>
    <xf numFmtId="0" fontId="111" fillId="41" borderId="26" xfId="0" applyFont="1" applyFill="1" applyBorder="1" applyAlignment="1">
      <alignment horizontal="left" vertical="top" wrapText="1"/>
    </xf>
    <xf numFmtId="0" fontId="21" fillId="28" borderId="22" xfId="0" applyFont="1" applyFill="1" applyBorder="1" applyAlignment="1">
      <alignment horizontal="left" vertical="top"/>
    </xf>
    <xf numFmtId="0" fontId="21" fillId="28" borderId="23" xfId="0" applyFont="1" applyFill="1" applyBorder="1" applyAlignment="1">
      <alignment horizontal="left" vertical="top"/>
    </xf>
    <xf numFmtId="0" fontId="21" fillId="28" borderId="0" xfId="0" applyFont="1" applyFill="1" applyBorder="1" applyAlignment="1">
      <alignment horizontal="left" vertical="top" wrapText="1"/>
    </xf>
    <xf numFmtId="0" fontId="21" fillId="28" borderId="14" xfId="0" applyFont="1" applyFill="1" applyBorder="1" applyAlignment="1">
      <alignment horizontal="left" vertical="top" wrapText="1"/>
    </xf>
    <xf numFmtId="0" fontId="21" fillId="25" borderId="46" xfId="0" applyFont="1" applyFill="1" applyBorder="1" applyAlignment="1">
      <alignment horizontal="left" vertical="top"/>
    </xf>
    <xf numFmtId="0" fontId="21" fillId="25" borderId="0" xfId="0" applyFont="1" applyFill="1" applyBorder="1" applyAlignment="1">
      <alignment horizontal="left" vertical="top"/>
    </xf>
  </cellXfs>
  <cellStyles count="690">
    <cellStyle name="20% - Accent1" xfId="1" builtinId="30" customBuiltin="1"/>
    <cellStyle name="20% - Accent1 2" xfId="2"/>
    <cellStyle name="20% - Accent1 2 2" xfId="57"/>
    <cellStyle name="20% - Accent1 2 3" xfId="58"/>
    <cellStyle name="20% - Accent1 2 4" xfId="59"/>
    <cellStyle name="20% - Accent1 2 5" xfId="60"/>
    <cellStyle name="20% - Accent1 2 6" xfId="61"/>
    <cellStyle name="20% - Accent1 3" xfId="62"/>
    <cellStyle name="20% - Accent1 3 2" xfId="63"/>
    <cellStyle name="20% - Accent1 3 3" xfId="64"/>
    <cellStyle name="20% - Accent1 3 4" xfId="65"/>
    <cellStyle name="20% - Accent1 4" xfId="66"/>
    <cellStyle name="20% - Accent1 4 2" xfId="67"/>
    <cellStyle name="20% - Accent1 4 3" xfId="68"/>
    <cellStyle name="20% - Accent1 5" xfId="69"/>
    <cellStyle name="20% - Accent1 5 2" xfId="70"/>
    <cellStyle name="20% - Accent1 6" xfId="71"/>
    <cellStyle name="20% - Accent2" xfId="3" builtinId="34" customBuiltin="1"/>
    <cellStyle name="20% - Accent2 2" xfId="4"/>
    <cellStyle name="20% - Accent2 2 2" xfId="72"/>
    <cellStyle name="20% - Accent2 2 3" xfId="73"/>
    <cellStyle name="20% - Accent2 2 4" xfId="74"/>
    <cellStyle name="20% - Accent2 2 5" xfId="75"/>
    <cellStyle name="20% - Accent2 2 6" xfId="76"/>
    <cellStyle name="20% - Accent2 3" xfId="77"/>
    <cellStyle name="20% - Accent2 3 2" xfId="78"/>
    <cellStyle name="20% - Accent2 3 3" xfId="79"/>
    <cellStyle name="20% - Accent2 3 4" xfId="80"/>
    <cellStyle name="20% - Accent2 4" xfId="81"/>
    <cellStyle name="20% - Accent2 4 2" xfId="82"/>
    <cellStyle name="20% - Accent2 4 3" xfId="83"/>
    <cellStyle name="20% - Accent2 5" xfId="84"/>
    <cellStyle name="20% - Accent2 5 2" xfId="85"/>
    <cellStyle name="20% - Accent2 6" xfId="86"/>
    <cellStyle name="20% - Accent3" xfId="5" builtinId="38" customBuiltin="1"/>
    <cellStyle name="20% - Accent3 2" xfId="6"/>
    <cellStyle name="20% - Accent3 2 2" xfId="87"/>
    <cellStyle name="20% - Accent3 2 3" xfId="88"/>
    <cellStyle name="20% - Accent3 2 4" xfId="89"/>
    <cellStyle name="20% - Accent3 2 5" xfId="90"/>
    <cellStyle name="20% - Accent3 2 6" xfId="91"/>
    <cellStyle name="20% - Accent3 3" xfId="92"/>
    <cellStyle name="20% - Accent3 3 2" xfId="93"/>
    <cellStyle name="20% - Accent3 3 3" xfId="94"/>
    <cellStyle name="20% - Accent3 3 4" xfId="95"/>
    <cellStyle name="20% - Accent3 4" xfId="96"/>
    <cellStyle name="20% - Accent3 4 2" xfId="97"/>
    <cellStyle name="20% - Accent3 4 3" xfId="98"/>
    <cellStyle name="20% - Accent3 5" xfId="99"/>
    <cellStyle name="20% - Accent3 5 2" xfId="100"/>
    <cellStyle name="20% - Accent3 6" xfId="101"/>
    <cellStyle name="20% - Accent4" xfId="7" builtinId="42" customBuiltin="1"/>
    <cellStyle name="20% - Accent4 2" xfId="8"/>
    <cellStyle name="20% - Accent4 2 2" xfId="102"/>
    <cellStyle name="20% - Accent4 2 3" xfId="103"/>
    <cellStyle name="20% - Accent4 2 4" xfId="104"/>
    <cellStyle name="20% - Accent4 2 5" xfId="105"/>
    <cellStyle name="20% - Accent4 2 6" xfId="106"/>
    <cellStyle name="20% - Accent4 3" xfId="107"/>
    <cellStyle name="20% - Accent4 3 2" xfId="108"/>
    <cellStyle name="20% - Accent4 3 3" xfId="109"/>
    <cellStyle name="20% - Accent4 3 4" xfId="110"/>
    <cellStyle name="20% - Accent4 4" xfId="111"/>
    <cellStyle name="20% - Accent4 4 2" xfId="112"/>
    <cellStyle name="20% - Accent4 4 3" xfId="113"/>
    <cellStyle name="20% - Accent4 5" xfId="114"/>
    <cellStyle name="20% - Accent4 5 2" xfId="115"/>
    <cellStyle name="20% - Accent4 6" xfId="116"/>
    <cellStyle name="20% - Accent5" xfId="9" builtinId="46" customBuiltin="1"/>
    <cellStyle name="20% - Accent5 2" xfId="10"/>
    <cellStyle name="20% - Accent5 2 2" xfId="117"/>
    <cellStyle name="20% - Accent5 2 3" xfId="118"/>
    <cellStyle name="20% - Accent5 2 4" xfId="119"/>
    <cellStyle name="20% - Accent5 2 5" xfId="120"/>
    <cellStyle name="20% - Accent5 2 6" xfId="121"/>
    <cellStyle name="20% - Accent5 3" xfId="122"/>
    <cellStyle name="20% - Accent5 3 2" xfId="123"/>
    <cellStyle name="20% - Accent5 3 3" xfId="124"/>
    <cellStyle name="20% - Accent5 3 4" xfId="125"/>
    <cellStyle name="20% - Accent5 4" xfId="126"/>
    <cellStyle name="20% - Accent5 4 2" xfId="127"/>
    <cellStyle name="20% - Accent5 4 3" xfId="128"/>
    <cellStyle name="20% - Accent5 5" xfId="129"/>
    <cellStyle name="20% - Accent5 5 2" xfId="130"/>
    <cellStyle name="20% - Accent5 6" xfId="131"/>
    <cellStyle name="20% - Accent6" xfId="11" builtinId="50" customBuiltin="1"/>
    <cellStyle name="20% - Accent6 2" xfId="12"/>
    <cellStyle name="20% - Accent6 2 2" xfId="132"/>
    <cellStyle name="20% - Accent6 2 3" xfId="133"/>
    <cellStyle name="20% - Accent6 2 4" xfId="134"/>
    <cellStyle name="20% - Accent6 2 5" xfId="135"/>
    <cellStyle name="20% - Accent6 2 6" xfId="136"/>
    <cellStyle name="20% - Accent6 3" xfId="137"/>
    <cellStyle name="20% - Accent6 3 2" xfId="138"/>
    <cellStyle name="20% - Accent6 3 3" xfId="139"/>
    <cellStyle name="20% - Accent6 3 4" xfId="140"/>
    <cellStyle name="20% - Accent6 4" xfId="141"/>
    <cellStyle name="20% - Accent6 4 2" xfId="142"/>
    <cellStyle name="20% - Accent6 4 3" xfId="143"/>
    <cellStyle name="20% - Accent6 5" xfId="144"/>
    <cellStyle name="20% - Accent6 5 2" xfId="145"/>
    <cellStyle name="20% - Accent6 6" xfId="146"/>
    <cellStyle name="40% - Accent1" xfId="13" builtinId="31" customBuiltin="1"/>
    <cellStyle name="40% - Accent1 2" xfId="14"/>
    <cellStyle name="40% - Accent1 2 2" xfId="147"/>
    <cellStyle name="40% - Accent1 2 3" xfId="148"/>
    <cellStyle name="40% - Accent1 2 4" xfId="149"/>
    <cellStyle name="40% - Accent1 2 5" xfId="150"/>
    <cellStyle name="40% - Accent1 2 6" xfId="151"/>
    <cellStyle name="40% - Accent1 3" xfId="152"/>
    <cellStyle name="40% - Accent1 3 2" xfId="153"/>
    <cellStyle name="40% - Accent1 3 3" xfId="154"/>
    <cellStyle name="40% - Accent1 3 4" xfId="155"/>
    <cellStyle name="40% - Accent1 4" xfId="156"/>
    <cellStyle name="40% - Accent1 4 2" xfId="157"/>
    <cellStyle name="40% - Accent1 4 3" xfId="158"/>
    <cellStyle name="40% - Accent1 5" xfId="159"/>
    <cellStyle name="40% - Accent1 5 2" xfId="160"/>
    <cellStyle name="40% - Accent1 6" xfId="161"/>
    <cellStyle name="40% - Accent2" xfId="15" builtinId="35" customBuiltin="1"/>
    <cellStyle name="40% - Accent2 2" xfId="16"/>
    <cellStyle name="40% - Accent2 2 2" xfId="162"/>
    <cellStyle name="40% - Accent2 2 3" xfId="163"/>
    <cellStyle name="40% - Accent2 2 4" xfId="164"/>
    <cellStyle name="40% - Accent2 2 5" xfId="165"/>
    <cellStyle name="40% - Accent2 2 6" xfId="166"/>
    <cellStyle name="40% - Accent2 3" xfId="167"/>
    <cellStyle name="40% - Accent2 3 2" xfId="168"/>
    <cellStyle name="40% - Accent2 3 3" xfId="169"/>
    <cellStyle name="40% - Accent2 3 4" xfId="170"/>
    <cellStyle name="40% - Accent2 4" xfId="171"/>
    <cellStyle name="40% - Accent2 4 2" xfId="172"/>
    <cellStyle name="40% - Accent2 4 3" xfId="173"/>
    <cellStyle name="40% - Accent2 5" xfId="174"/>
    <cellStyle name="40% - Accent2 5 2" xfId="175"/>
    <cellStyle name="40% - Accent2 6" xfId="176"/>
    <cellStyle name="40% - Accent3" xfId="17" builtinId="39" customBuiltin="1"/>
    <cellStyle name="40% - Accent3 2" xfId="18"/>
    <cellStyle name="40% - Accent3 2 2" xfId="177"/>
    <cellStyle name="40% - Accent3 2 3" xfId="178"/>
    <cellStyle name="40% - Accent3 2 4" xfId="179"/>
    <cellStyle name="40% - Accent3 2 5" xfId="180"/>
    <cellStyle name="40% - Accent3 2 6" xfId="181"/>
    <cellStyle name="40% - Accent3 3" xfId="182"/>
    <cellStyle name="40% - Accent3 3 2" xfId="183"/>
    <cellStyle name="40% - Accent3 3 3" xfId="184"/>
    <cellStyle name="40% - Accent3 3 4" xfId="185"/>
    <cellStyle name="40% - Accent3 4" xfId="186"/>
    <cellStyle name="40% - Accent3 4 2" xfId="187"/>
    <cellStyle name="40% - Accent3 4 3" xfId="188"/>
    <cellStyle name="40% - Accent3 5" xfId="189"/>
    <cellStyle name="40% - Accent3 5 2" xfId="190"/>
    <cellStyle name="40% - Accent3 6" xfId="191"/>
    <cellStyle name="40% - Accent4" xfId="19" builtinId="43" customBuiltin="1"/>
    <cellStyle name="40% - Accent4 2" xfId="20"/>
    <cellStyle name="40% - Accent4 2 2" xfId="192"/>
    <cellStyle name="40% - Accent4 2 3" xfId="193"/>
    <cellStyle name="40% - Accent4 2 4" xfId="194"/>
    <cellStyle name="40% - Accent4 2 5" xfId="195"/>
    <cellStyle name="40% - Accent4 2 6" xfId="196"/>
    <cellStyle name="40% - Accent4 3" xfId="197"/>
    <cellStyle name="40% - Accent4 3 2" xfId="198"/>
    <cellStyle name="40% - Accent4 3 3" xfId="199"/>
    <cellStyle name="40% - Accent4 3 4" xfId="200"/>
    <cellStyle name="40% - Accent4 4" xfId="201"/>
    <cellStyle name="40% - Accent4 4 2" xfId="202"/>
    <cellStyle name="40% - Accent4 4 3" xfId="203"/>
    <cellStyle name="40% - Accent4 5" xfId="204"/>
    <cellStyle name="40% - Accent4 5 2" xfId="205"/>
    <cellStyle name="40% - Accent4 6" xfId="206"/>
    <cellStyle name="40% - Accent5" xfId="21" builtinId="47" customBuiltin="1"/>
    <cellStyle name="40% - Accent5 2" xfId="22"/>
    <cellStyle name="40% - Accent5 2 2" xfId="207"/>
    <cellStyle name="40% - Accent5 2 3" xfId="208"/>
    <cellStyle name="40% - Accent5 2 4" xfId="209"/>
    <cellStyle name="40% - Accent5 2 5" xfId="210"/>
    <cellStyle name="40% - Accent5 2 6" xfId="211"/>
    <cellStyle name="40% - Accent5 3" xfId="212"/>
    <cellStyle name="40% - Accent5 3 2" xfId="213"/>
    <cellStyle name="40% - Accent5 3 3" xfId="214"/>
    <cellStyle name="40% - Accent5 3 4" xfId="215"/>
    <cellStyle name="40% - Accent5 4" xfId="216"/>
    <cellStyle name="40% - Accent5 4 2" xfId="217"/>
    <cellStyle name="40% - Accent5 4 3" xfId="218"/>
    <cellStyle name="40% - Accent5 5" xfId="219"/>
    <cellStyle name="40% - Accent5 5 2" xfId="220"/>
    <cellStyle name="40% - Accent5 6" xfId="221"/>
    <cellStyle name="40% - Accent6" xfId="23" builtinId="51" customBuiltin="1"/>
    <cellStyle name="40% - Accent6 2" xfId="24"/>
    <cellStyle name="40% - Accent6 2 2" xfId="222"/>
    <cellStyle name="40% - Accent6 2 3" xfId="223"/>
    <cellStyle name="40% - Accent6 2 4" xfId="224"/>
    <cellStyle name="40% - Accent6 2 5" xfId="225"/>
    <cellStyle name="40% - Accent6 2 6" xfId="226"/>
    <cellStyle name="40% - Accent6 3" xfId="227"/>
    <cellStyle name="40% - Accent6 3 2" xfId="228"/>
    <cellStyle name="40% - Accent6 3 3" xfId="229"/>
    <cellStyle name="40% - Accent6 3 4" xfId="230"/>
    <cellStyle name="40% - Accent6 4" xfId="231"/>
    <cellStyle name="40% - Accent6 4 2" xfId="232"/>
    <cellStyle name="40% - Accent6 4 3" xfId="233"/>
    <cellStyle name="40% - Accent6 5" xfId="234"/>
    <cellStyle name="40% - Accent6 5 2" xfId="235"/>
    <cellStyle name="40% - Accent6 6" xfId="236"/>
    <cellStyle name="60% - Accent1" xfId="25" builtinId="32" customBuiltin="1"/>
    <cellStyle name="60% - Accent1 2" xfId="237"/>
    <cellStyle name="60% - Accent1 2 2" xfId="238"/>
    <cellStyle name="60% - Accent1 2 3" xfId="239"/>
    <cellStyle name="60% - Accent1 2 4" xfId="240"/>
    <cellStyle name="60% - Accent1 2 5" xfId="241"/>
    <cellStyle name="60% - Accent1 3" xfId="242"/>
    <cellStyle name="60% - Accent1 3 2" xfId="243"/>
    <cellStyle name="60% - Accent1 3 3" xfId="244"/>
    <cellStyle name="60% - Accent1 3 4" xfId="245"/>
    <cellStyle name="60% - Accent1 4" xfId="246"/>
    <cellStyle name="60% - Accent1 4 2" xfId="247"/>
    <cellStyle name="60% - Accent1 4 3" xfId="248"/>
    <cellStyle name="60% - Accent1 5" xfId="249"/>
    <cellStyle name="60% - Accent1 5 2" xfId="250"/>
    <cellStyle name="60% - Accent1 6" xfId="251"/>
    <cellStyle name="60% - Accent2" xfId="26" builtinId="36" customBuiltin="1"/>
    <cellStyle name="60% - Accent2 2" xfId="252"/>
    <cellStyle name="60% - Accent2 2 2" xfId="253"/>
    <cellStyle name="60% - Accent2 2 3" xfId="254"/>
    <cellStyle name="60% - Accent2 2 4" xfId="255"/>
    <cellStyle name="60% - Accent2 2 5" xfId="256"/>
    <cellStyle name="60% - Accent2 3" xfId="257"/>
    <cellStyle name="60% - Accent2 3 2" xfId="258"/>
    <cellStyle name="60% - Accent2 3 3" xfId="259"/>
    <cellStyle name="60% - Accent2 3 4" xfId="260"/>
    <cellStyle name="60% - Accent2 4" xfId="261"/>
    <cellStyle name="60% - Accent2 4 2" xfId="262"/>
    <cellStyle name="60% - Accent2 4 3" xfId="263"/>
    <cellStyle name="60% - Accent2 5" xfId="264"/>
    <cellStyle name="60% - Accent2 5 2" xfId="265"/>
    <cellStyle name="60% - Accent2 6" xfId="266"/>
    <cellStyle name="60% - Accent3" xfId="27" builtinId="40" customBuiltin="1"/>
    <cellStyle name="60% - Accent3 2" xfId="267"/>
    <cellStyle name="60% - Accent3 2 2" xfId="268"/>
    <cellStyle name="60% - Accent3 2 3" xfId="269"/>
    <cellStyle name="60% - Accent3 2 4" xfId="270"/>
    <cellStyle name="60% - Accent3 2 5" xfId="271"/>
    <cellStyle name="60% - Accent3 3" xfId="272"/>
    <cellStyle name="60% - Accent3 3 2" xfId="273"/>
    <cellStyle name="60% - Accent3 3 3" xfId="274"/>
    <cellStyle name="60% - Accent3 3 4" xfId="275"/>
    <cellStyle name="60% - Accent3 4" xfId="276"/>
    <cellStyle name="60% - Accent3 4 2" xfId="277"/>
    <cellStyle name="60% - Accent3 4 3" xfId="278"/>
    <cellStyle name="60% - Accent3 5" xfId="279"/>
    <cellStyle name="60% - Accent3 5 2" xfId="280"/>
    <cellStyle name="60% - Accent3 6" xfId="281"/>
    <cellStyle name="60% - Accent4" xfId="28" builtinId="44" customBuiltin="1"/>
    <cellStyle name="60% - Accent4 2" xfId="282"/>
    <cellStyle name="60% - Accent4 2 2" xfId="283"/>
    <cellStyle name="60% - Accent4 2 3" xfId="284"/>
    <cellStyle name="60% - Accent4 2 4" xfId="285"/>
    <cellStyle name="60% - Accent4 2 5" xfId="286"/>
    <cellStyle name="60% - Accent4 3" xfId="287"/>
    <cellStyle name="60% - Accent4 3 2" xfId="288"/>
    <cellStyle name="60% - Accent4 3 3" xfId="289"/>
    <cellStyle name="60% - Accent4 3 4" xfId="290"/>
    <cellStyle name="60% - Accent4 4" xfId="291"/>
    <cellStyle name="60% - Accent4 4 2" xfId="292"/>
    <cellStyle name="60% - Accent4 4 3" xfId="293"/>
    <cellStyle name="60% - Accent4 5" xfId="294"/>
    <cellStyle name="60% - Accent4 5 2" xfId="295"/>
    <cellStyle name="60% - Accent4 6" xfId="296"/>
    <cellStyle name="60% - Accent5" xfId="29" builtinId="48" customBuiltin="1"/>
    <cellStyle name="60% - Accent5 2" xfId="297"/>
    <cellStyle name="60% - Accent5 2 2" xfId="298"/>
    <cellStyle name="60% - Accent5 2 3" xfId="299"/>
    <cellStyle name="60% - Accent5 2 4" xfId="300"/>
    <cellStyle name="60% - Accent5 2 5" xfId="301"/>
    <cellStyle name="60% - Accent5 3" xfId="302"/>
    <cellStyle name="60% - Accent5 3 2" xfId="303"/>
    <cellStyle name="60% - Accent5 3 3" xfId="304"/>
    <cellStyle name="60% - Accent5 3 4" xfId="305"/>
    <cellStyle name="60% - Accent5 4" xfId="306"/>
    <cellStyle name="60% - Accent5 4 2" xfId="307"/>
    <cellStyle name="60% - Accent5 4 3" xfId="308"/>
    <cellStyle name="60% - Accent5 5" xfId="309"/>
    <cellStyle name="60% - Accent5 5 2" xfId="310"/>
    <cellStyle name="60% - Accent5 6" xfId="311"/>
    <cellStyle name="60% - Accent6" xfId="30" builtinId="52" customBuiltin="1"/>
    <cellStyle name="60% - Accent6 2" xfId="312"/>
    <cellStyle name="60% - Accent6 2 2" xfId="313"/>
    <cellStyle name="60% - Accent6 2 3" xfId="314"/>
    <cellStyle name="60% - Accent6 2 4" xfId="315"/>
    <cellStyle name="60% - Accent6 2 5" xfId="316"/>
    <cellStyle name="60% - Accent6 3" xfId="317"/>
    <cellStyle name="60% - Accent6 3 2" xfId="318"/>
    <cellStyle name="60% - Accent6 3 3" xfId="319"/>
    <cellStyle name="60% - Accent6 3 4" xfId="320"/>
    <cellStyle name="60% - Accent6 4" xfId="321"/>
    <cellStyle name="60% - Accent6 4 2" xfId="322"/>
    <cellStyle name="60% - Accent6 4 3" xfId="323"/>
    <cellStyle name="60% - Accent6 5" xfId="324"/>
    <cellStyle name="60% - Accent6 5 2" xfId="325"/>
    <cellStyle name="60% - Accent6 6" xfId="326"/>
    <cellStyle name="Accent1" xfId="31" builtinId="29" customBuiltin="1"/>
    <cellStyle name="Accent1 2" xfId="327"/>
    <cellStyle name="Accent1 2 2" xfId="328"/>
    <cellStyle name="Accent1 2 3" xfId="329"/>
    <cellStyle name="Accent1 2 4" xfId="330"/>
    <cellStyle name="Accent1 2 5" xfId="331"/>
    <cellStyle name="Accent1 3" xfId="332"/>
    <cellStyle name="Accent1 3 2" xfId="333"/>
    <cellStyle name="Accent1 3 3" xfId="334"/>
    <cellStyle name="Accent1 3 4" xfId="335"/>
    <cellStyle name="Accent1 4" xfId="336"/>
    <cellStyle name="Accent1 4 2" xfId="337"/>
    <cellStyle name="Accent1 4 3" xfId="338"/>
    <cellStyle name="Accent1 5" xfId="339"/>
    <cellStyle name="Accent1 5 2" xfId="340"/>
    <cellStyle name="Accent1 6" xfId="341"/>
    <cellStyle name="Accent2" xfId="32" builtinId="33" customBuiltin="1"/>
    <cellStyle name="Accent2 2" xfId="342"/>
    <cellStyle name="Accent2 2 2" xfId="343"/>
    <cellStyle name="Accent2 2 3" xfId="344"/>
    <cellStyle name="Accent2 2 4" xfId="345"/>
    <cellStyle name="Accent2 2 5" xfId="346"/>
    <cellStyle name="Accent2 3" xfId="347"/>
    <cellStyle name="Accent2 3 2" xfId="348"/>
    <cellStyle name="Accent2 3 3" xfId="349"/>
    <cellStyle name="Accent2 3 4" xfId="350"/>
    <cellStyle name="Accent2 4" xfId="351"/>
    <cellStyle name="Accent2 4 2" xfId="352"/>
    <cellStyle name="Accent2 4 3" xfId="353"/>
    <cellStyle name="Accent2 5" xfId="354"/>
    <cellStyle name="Accent2 5 2" xfId="355"/>
    <cellStyle name="Accent2 6" xfId="356"/>
    <cellStyle name="Accent3" xfId="33" builtinId="37" customBuiltin="1"/>
    <cellStyle name="Accent3 2" xfId="357"/>
    <cellStyle name="Accent3 2 2" xfId="358"/>
    <cellStyle name="Accent3 2 3" xfId="359"/>
    <cellStyle name="Accent3 2 4" xfId="360"/>
    <cellStyle name="Accent3 2 5" xfId="361"/>
    <cellStyle name="Accent3 3" xfId="362"/>
    <cellStyle name="Accent3 3 2" xfId="363"/>
    <cellStyle name="Accent3 3 3" xfId="364"/>
    <cellStyle name="Accent3 3 4" xfId="365"/>
    <cellStyle name="Accent3 4" xfId="366"/>
    <cellStyle name="Accent3 4 2" xfId="367"/>
    <cellStyle name="Accent3 4 3" xfId="368"/>
    <cellStyle name="Accent3 5" xfId="369"/>
    <cellStyle name="Accent3 5 2" xfId="370"/>
    <cellStyle name="Accent3 6" xfId="371"/>
    <cellStyle name="Accent4" xfId="34" builtinId="41" customBuiltin="1"/>
    <cellStyle name="Accent4 2" xfId="372"/>
    <cellStyle name="Accent4 2 2" xfId="373"/>
    <cellStyle name="Accent4 2 3" xfId="374"/>
    <cellStyle name="Accent4 2 4" xfId="375"/>
    <cellStyle name="Accent4 2 5" xfId="376"/>
    <cellStyle name="Accent4 3" xfId="377"/>
    <cellStyle name="Accent4 3 2" xfId="378"/>
    <cellStyle name="Accent4 3 3" xfId="379"/>
    <cellStyle name="Accent4 3 4" xfId="380"/>
    <cellStyle name="Accent4 4" xfId="381"/>
    <cellStyle name="Accent4 4 2" xfId="382"/>
    <cellStyle name="Accent4 4 3" xfId="383"/>
    <cellStyle name="Accent4 5" xfId="384"/>
    <cellStyle name="Accent4 5 2" xfId="385"/>
    <cellStyle name="Accent4 6" xfId="386"/>
    <cellStyle name="Accent5" xfId="35" builtinId="45" customBuiltin="1"/>
    <cellStyle name="Accent5 2" xfId="387"/>
    <cellStyle name="Accent5 2 2" xfId="388"/>
    <cellStyle name="Accent5 2 3" xfId="389"/>
    <cellStyle name="Accent5 2 4" xfId="390"/>
    <cellStyle name="Accent5 2 5" xfId="391"/>
    <cellStyle name="Accent5 3" xfId="392"/>
    <cellStyle name="Accent5 3 2" xfId="393"/>
    <cellStyle name="Accent5 3 3" xfId="394"/>
    <cellStyle name="Accent5 3 4" xfId="395"/>
    <cellStyle name="Accent5 4" xfId="396"/>
    <cellStyle name="Accent5 4 2" xfId="397"/>
    <cellStyle name="Accent5 4 3" xfId="398"/>
    <cellStyle name="Accent5 5" xfId="399"/>
    <cellStyle name="Accent5 5 2" xfId="400"/>
    <cellStyle name="Accent5 6" xfId="401"/>
    <cellStyle name="Accent6" xfId="36" builtinId="49" customBuiltin="1"/>
    <cellStyle name="Accent6 2" xfId="402"/>
    <cellStyle name="Accent6 2 2" xfId="403"/>
    <cellStyle name="Accent6 2 3" xfId="404"/>
    <cellStyle name="Accent6 2 4" xfId="405"/>
    <cellStyle name="Accent6 2 5" xfId="406"/>
    <cellStyle name="Accent6 3" xfId="407"/>
    <cellStyle name="Accent6 3 2" xfId="408"/>
    <cellStyle name="Accent6 3 3" xfId="409"/>
    <cellStyle name="Accent6 3 4" xfId="410"/>
    <cellStyle name="Accent6 4" xfId="411"/>
    <cellStyle name="Accent6 4 2" xfId="412"/>
    <cellStyle name="Accent6 4 3" xfId="413"/>
    <cellStyle name="Accent6 5" xfId="414"/>
    <cellStyle name="Accent6 5 2" xfId="415"/>
    <cellStyle name="Accent6 6" xfId="416"/>
    <cellStyle name="Bad" xfId="37" builtinId="27" customBuiltin="1"/>
    <cellStyle name="Bad 2" xfId="417"/>
    <cellStyle name="Bad 2 2" xfId="418"/>
    <cellStyle name="Bad 2 3" xfId="419"/>
    <cellStyle name="Bad 2 4" xfId="420"/>
    <cellStyle name="Bad 2 5" xfId="421"/>
    <cellStyle name="Bad 3" xfId="422"/>
    <cellStyle name="Bad 3 2" xfId="423"/>
    <cellStyle name="Bad 3 3" xfId="424"/>
    <cellStyle name="Bad 3 4" xfId="425"/>
    <cellStyle name="Bad 4" xfId="426"/>
    <cellStyle name="Bad 4 2" xfId="427"/>
    <cellStyle name="Bad 4 3" xfId="428"/>
    <cellStyle name="Bad 5" xfId="429"/>
    <cellStyle name="Bad 5 2" xfId="430"/>
    <cellStyle name="Bad 6" xfId="431"/>
    <cellStyle name="Calculation" xfId="38" builtinId="22" customBuiltin="1"/>
    <cellStyle name="Calculation 2" xfId="432"/>
    <cellStyle name="Calculation 2 2" xfId="433"/>
    <cellStyle name="Calculation 2 3" xfId="434"/>
    <cellStyle name="Calculation 2 4" xfId="435"/>
    <cellStyle name="Calculation 2 5" xfId="436"/>
    <cellStyle name="Calculation 3" xfId="437"/>
    <cellStyle name="Calculation 3 2" xfId="438"/>
    <cellStyle name="Calculation 3 3" xfId="439"/>
    <cellStyle name="Calculation 3 4" xfId="440"/>
    <cellStyle name="Calculation 4" xfId="441"/>
    <cellStyle name="Calculation 4 2" xfId="442"/>
    <cellStyle name="Calculation 4 3" xfId="443"/>
    <cellStyle name="Calculation 5" xfId="444"/>
    <cellStyle name="Calculation 5 2" xfId="445"/>
    <cellStyle name="Calculation 6" xfId="446"/>
    <cellStyle name="Check Cell" xfId="39" builtinId="23" customBuiltin="1"/>
    <cellStyle name="Check Cell 2" xfId="447"/>
    <cellStyle name="Check Cell 2 2" xfId="448"/>
    <cellStyle name="Check Cell 2 3" xfId="449"/>
    <cellStyle name="Check Cell 2 4" xfId="450"/>
    <cellStyle name="Check Cell 2 5" xfId="451"/>
    <cellStyle name="Check Cell 3" xfId="452"/>
    <cellStyle name="Check Cell 3 2" xfId="453"/>
    <cellStyle name="Check Cell 3 3" xfId="454"/>
    <cellStyle name="Check Cell 3 4" xfId="455"/>
    <cellStyle name="Check Cell 4" xfId="456"/>
    <cellStyle name="Check Cell 4 2" xfId="457"/>
    <cellStyle name="Check Cell 4 3" xfId="458"/>
    <cellStyle name="Check Cell 5" xfId="459"/>
    <cellStyle name="Check Cell 5 2" xfId="460"/>
    <cellStyle name="Check Cell 6" xfId="461"/>
    <cellStyle name="Explanatory Text" xfId="40" builtinId="53" customBuiltin="1"/>
    <cellStyle name="Explanatory Text 2" xfId="462"/>
    <cellStyle name="Explanatory Text 2 2" xfId="463"/>
    <cellStyle name="Explanatory Text 2 3" xfId="464"/>
    <cellStyle name="Explanatory Text 2 4" xfId="465"/>
    <cellStyle name="Explanatory Text 2 5" xfId="466"/>
    <cellStyle name="Explanatory Text 3" xfId="467"/>
    <cellStyle name="Explanatory Text 3 2" xfId="468"/>
    <cellStyle name="Explanatory Text 3 3" xfId="469"/>
    <cellStyle name="Explanatory Text 3 4" xfId="470"/>
    <cellStyle name="Explanatory Text 4" xfId="471"/>
    <cellStyle name="Explanatory Text 4 2" xfId="472"/>
    <cellStyle name="Explanatory Text 4 3" xfId="473"/>
    <cellStyle name="Explanatory Text 5" xfId="474"/>
    <cellStyle name="Explanatory Text 5 2" xfId="475"/>
    <cellStyle name="Explanatory Text 6" xfId="476"/>
    <cellStyle name="Good" xfId="41" builtinId="26" customBuiltin="1"/>
    <cellStyle name="Good 2" xfId="477"/>
    <cellStyle name="Good 2 2" xfId="478"/>
    <cellStyle name="Good 2 3" xfId="479"/>
    <cellStyle name="Good 2 4" xfId="480"/>
    <cellStyle name="Good 2 5" xfId="481"/>
    <cellStyle name="Good 3" xfId="482"/>
    <cellStyle name="Good 3 2" xfId="483"/>
    <cellStyle name="Good 3 3" xfId="484"/>
    <cellStyle name="Good 3 4" xfId="485"/>
    <cellStyle name="Good 4" xfId="486"/>
    <cellStyle name="Good 4 2" xfId="487"/>
    <cellStyle name="Good 4 3" xfId="488"/>
    <cellStyle name="Good 5" xfId="489"/>
    <cellStyle name="Good 5 2" xfId="490"/>
    <cellStyle name="Good 6" xfId="491"/>
    <cellStyle name="Heading 1" xfId="42" builtinId="16" customBuiltin="1"/>
    <cellStyle name="Heading 1 2" xfId="492"/>
    <cellStyle name="Heading 1 2 2" xfId="493"/>
    <cellStyle name="Heading 1 2 3" xfId="494"/>
    <cellStyle name="Heading 1 2 4" xfId="495"/>
    <cellStyle name="Heading 1 2 5" xfId="496"/>
    <cellStyle name="Heading 1 3" xfId="497"/>
    <cellStyle name="Heading 1 3 2" xfId="498"/>
    <cellStyle name="Heading 1 3 3" xfId="499"/>
    <cellStyle name="Heading 1 3 4" xfId="500"/>
    <cellStyle name="Heading 1 4" xfId="501"/>
    <cellStyle name="Heading 1 4 2" xfId="502"/>
    <cellStyle name="Heading 1 4 3" xfId="503"/>
    <cellStyle name="Heading 1 5" xfId="504"/>
    <cellStyle name="Heading 1 5 2" xfId="505"/>
    <cellStyle name="Heading 1 6" xfId="506"/>
    <cellStyle name="Heading 2" xfId="43" builtinId="17" customBuiltin="1"/>
    <cellStyle name="Heading 2 2" xfId="507"/>
    <cellStyle name="Heading 2 2 2" xfId="508"/>
    <cellStyle name="Heading 2 2 3" xfId="509"/>
    <cellStyle name="Heading 2 2 4" xfId="510"/>
    <cellStyle name="Heading 2 2 5" xfId="511"/>
    <cellStyle name="Heading 2 3" xfId="512"/>
    <cellStyle name="Heading 2 3 2" xfId="513"/>
    <cellStyle name="Heading 2 3 3" xfId="514"/>
    <cellStyle name="Heading 2 3 4" xfId="515"/>
    <cellStyle name="Heading 2 4" xfId="516"/>
    <cellStyle name="Heading 2 4 2" xfId="517"/>
    <cellStyle name="Heading 2 4 3" xfId="518"/>
    <cellStyle name="Heading 2 5" xfId="519"/>
    <cellStyle name="Heading 2 5 2" xfId="520"/>
    <cellStyle name="Heading 2 6" xfId="521"/>
    <cellStyle name="Heading 3" xfId="44" builtinId="18" customBuiltin="1"/>
    <cellStyle name="Heading 3 2" xfId="522"/>
    <cellStyle name="Heading 3 2 2" xfId="523"/>
    <cellStyle name="Heading 3 2 3" xfId="524"/>
    <cellStyle name="Heading 3 2 4" xfId="525"/>
    <cellStyle name="Heading 3 2 5" xfId="526"/>
    <cellStyle name="Heading 3 3" xfId="527"/>
    <cellStyle name="Heading 3 3 2" xfId="528"/>
    <cellStyle name="Heading 3 3 3" xfId="529"/>
    <cellStyle name="Heading 3 3 4" xfId="530"/>
    <cellStyle name="Heading 3 4" xfId="531"/>
    <cellStyle name="Heading 3 4 2" xfId="532"/>
    <cellStyle name="Heading 3 4 3" xfId="533"/>
    <cellStyle name="Heading 3 5" xfId="534"/>
    <cellStyle name="Heading 3 5 2" xfId="535"/>
    <cellStyle name="Heading 3 6" xfId="536"/>
    <cellStyle name="Heading 4" xfId="45" builtinId="19" customBuiltin="1"/>
    <cellStyle name="Heading 4 2" xfId="537"/>
    <cellStyle name="Heading 4 2 2" xfId="538"/>
    <cellStyle name="Heading 4 2 3" xfId="539"/>
    <cellStyle name="Heading 4 2 4" xfId="540"/>
    <cellStyle name="Heading 4 2 5" xfId="541"/>
    <cellStyle name="Heading 4 3" xfId="542"/>
    <cellStyle name="Heading 4 3 2" xfId="543"/>
    <cellStyle name="Heading 4 3 3" xfId="544"/>
    <cellStyle name="Heading 4 3 4" xfId="545"/>
    <cellStyle name="Heading 4 4" xfId="546"/>
    <cellStyle name="Heading 4 4 2" xfId="547"/>
    <cellStyle name="Heading 4 4 3" xfId="548"/>
    <cellStyle name="Heading 4 5" xfId="549"/>
    <cellStyle name="Heading 4 5 2" xfId="550"/>
    <cellStyle name="Heading 4 6" xfId="551"/>
    <cellStyle name="Input" xfId="46" builtinId="20" customBuiltin="1"/>
    <cellStyle name="Input 2" xfId="552"/>
    <cellStyle name="Input 2 2" xfId="553"/>
    <cellStyle name="Input 2 3" xfId="554"/>
    <cellStyle name="Input 2 4" xfId="555"/>
    <cellStyle name="Input 2 5" xfId="556"/>
    <cellStyle name="Input 3" xfId="557"/>
    <cellStyle name="Input 3 2" xfId="558"/>
    <cellStyle name="Input 3 3" xfId="559"/>
    <cellStyle name="Input 3 4" xfId="560"/>
    <cellStyle name="Input 4" xfId="561"/>
    <cellStyle name="Input 4 2" xfId="562"/>
    <cellStyle name="Input 4 3" xfId="563"/>
    <cellStyle name="Input 5" xfId="564"/>
    <cellStyle name="Input 5 2" xfId="565"/>
    <cellStyle name="Input 6" xfId="566"/>
    <cellStyle name="Linked Cell" xfId="47" builtinId="24" customBuiltin="1"/>
    <cellStyle name="Linked Cell 2" xfId="567"/>
    <cellStyle name="Linked Cell 2 2" xfId="568"/>
    <cellStyle name="Linked Cell 2 3" xfId="569"/>
    <cellStyle name="Linked Cell 2 4" xfId="570"/>
    <cellStyle name="Linked Cell 2 5" xfId="571"/>
    <cellStyle name="Linked Cell 3" xfId="572"/>
    <cellStyle name="Linked Cell 3 2" xfId="573"/>
    <cellStyle name="Linked Cell 3 3" xfId="574"/>
    <cellStyle name="Linked Cell 3 4" xfId="575"/>
    <cellStyle name="Linked Cell 4" xfId="576"/>
    <cellStyle name="Linked Cell 4 2" xfId="577"/>
    <cellStyle name="Linked Cell 4 3" xfId="578"/>
    <cellStyle name="Linked Cell 5" xfId="579"/>
    <cellStyle name="Linked Cell 5 2" xfId="580"/>
    <cellStyle name="Linked Cell 6" xfId="581"/>
    <cellStyle name="Neutral" xfId="48" builtinId="28" customBuiltin="1"/>
    <cellStyle name="Neutral 2" xfId="582"/>
    <cellStyle name="Neutral 2 2" xfId="583"/>
    <cellStyle name="Neutral 2 3" xfId="584"/>
    <cellStyle name="Neutral 2 4" xfId="585"/>
    <cellStyle name="Neutral 2 5" xfId="586"/>
    <cellStyle name="Neutral 3" xfId="587"/>
    <cellStyle name="Neutral 3 2" xfId="588"/>
    <cellStyle name="Neutral 3 3" xfId="589"/>
    <cellStyle name="Neutral 3 4" xfId="590"/>
    <cellStyle name="Neutral 4" xfId="591"/>
    <cellStyle name="Neutral 4 2" xfId="592"/>
    <cellStyle name="Neutral 4 3" xfId="593"/>
    <cellStyle name="Neutral 5" xfId="594"/>
    <cellStyle name="Neutral 5 2" xfId="595"/>
    <cellStyle name="Neutral 6" xfId="596"/>
    <cellStyle name="Normal" xfId="0" builtinId="0"/>
    <cellStyle name="Normal 2" xfId="597"/>
    <cellStyle name="Normal 2 2" xfId="598"/>
    <cellStyle name="Normal 2 3" xfId="599"/>
    <cellStyle name="Normal 2 4" xfId="600"/>
    <cellStyle name="Normal 2 5" xfId="601"/>
    <cellStyle name="Normal 2 6" xfId="602"/>
    <cellStyle name="Normal 3" xfId="603"/>
    <cellStyle name="Normal 3 2" xfId="604"/>
    <cellStyle name="Normal 3 3" xfId="605"/>
    <cellStyle name="Normal 3 4" xfId="606"/>
    <cellStyle name="Normal 3 5" xfId="607"/>
    <cellStyle name="Normal 4" xfId="608"/>
    <cellStyle name="Normal 4 2" xfId="609"/>
    <cellStyle name="Normal 4 3" xfId="610"/>
    <cellStyle name="Normal 4 4" xfId="611"/>
    <cellStyle name="Normal 5 2" xfId="612"/>
    <cellStyle name="Normal 5 3" xfId="613"/>
    <cellStyle name="Normal 6 2" xfId="614"/>
    <cellStyle name="Normal_GENERIK KEMENTERIAN 2010(Agensi" xfId="55"/>
    <cellStyle name="Note" xfId="49" builtinId="10" customBuiltin="1"/>
    <cellStyle name="Note 2" xfId="615"/>
    <cellStyle name="Note 2 2" xfId="616"/>
    <cellStyle name="Note 2 3" xfId="617"/>
    <cellStyle name="Note 2 4" xfId="618"/>
    <cellStyle name="Note 2 5" xfId="619"/>
    <cellStyle name="Note 3" xfId="620"/>
    <cellStyle name="Note 3 2" xfId="621"/>
    <cellStyle name="Note 3 3" xfId="622"/>
    <cellStyle name="Note 3 4" xfId="623"/>
    <cellStyle name="Note 4" xfId="624"/>
    <cellStyle name="Note 4 2" xfId="625"/>
    <cellStyle name="Note 4 3" xfId="626"/>
    <cellStyle name="Note 5" xfId="627"/>
    <cellStyle name="Note 5 2" xfId="628"/>
    <cellStyle name="Note 6" xfId="629"/>
    <cellStyle name="Output" xfId="50" builtinId="21" customBuiltin="1"/>
    <cellStyle name="Output 2" xfId="630"/>
    <cellStyle name="Output 2 2" xfId="631"/>
    <cellStyle name="Output 2 3" xfId="632"/>
    <cellStyle name="Output 2 4" xfId="633"/>
    <cellStyle name="Output 2 5" xfId="634"/>
    <cellStyle name="Output 3" xfId="635"/>
    <cellStyle name="Output 3 2" xfId="636"/>
    <cellStyle name="Output 3 3" xfId="637"/>
    <cellStyle name="Output 3 4" xfId="638"/>
    <cellStyle name="Output 4" xfId="639"/>
    <cellStyle name="Output 4 2" xfId="640"/>
    <cellStyle name="Output 4 3" xfId="641"/>
    <cellStyle name="Output 5" xfId="642"/>
    <cellStyle name="Output 5 2" xfId="643"/>
    <cellStyle name="Output 6" xfId="644"/>
    <cellStyle name="Percent" xfId="51" builtinId="5"/>
    <cellStyle name="Percent 2" xfId="56"/>
    <cellStyle name="Title" xfId="52" builtinId="15" customBuiltin="1"/>
    <cellStyle name="Title 2" xfId="645"/>
    <cellStyle name="Title 2 2" xfId="646"/>
    <cellStyle name="Title 2 3" xfId="647"/>
    <cellStyle name="Title 2 4" xfId="648"/>
    <cellStyle name="Title 2 5" xfId="649"/>
    <cellStyle name="Title 3" xfId="650"/>
    <cellStyle name="Title 3 2" xfId="651"/>
    <cellStyle name="Title 3 3" xfId="652"/>
    <cellStyle name="Title 3 4" xfId="653"/>
    <cellStyle name="Title 4" xfId="654"/>
    <cellStyle name="Title 4 2" xfId="655"/>
    <cellStyle name="Title 4 3" xfId="656"/>
    <cellStyle name="Title 5" xfId="657"/>
    <cellStyle name="Title 5 2" xfId="658"/>
    <cellStyle name="Title 6" xfId="659"/>
    <cellStyle name="Total" xfId="53" builtinId="25" customBuiltin="1"/>
    <cellStyle name="Total 2" xfId="660"/>
    <cellStyle name="Total 2 2" xfId="661"/>
    <cellStyle name="Total 2 3" xfId="662"/>
    <cellStyle name="Total 2 4" xfId="663"/>
    <cellStyle name="Total 2 5" xfId="664"/>
    <cellStyle name="Total 3" xfId="665"/>
    <cellStyle name="Total 3 2" xfId="666"/>
    <cellStyle name="Total 3 3" xfId="667"/>
    <cellStyle name="Total 3 4" xfId="668"/>
    <cellStyle name="Total 4" xfId="669"/>
    <cellStyle name="Total 4 2" xfId="670"/>
    <cellStyle name="Total 4 3" xfId="671"/>
    <cellStyle name="Total 5" xfId="672"/>
    <cellStyle name="Total 5 2" xfId="673"/>
    <cellStyle name="Total 6" xfId="674"/>
    <cellStyle name="Warning Text" xfId="54" builtinId="11" customBuiltin="1"/>
    <cellStyle name="Warning Text 2" xfId="675"/>
    <cellStyle name="Warning Text 2 2" xfId="676"/>
    <cellStyle name="Warning Text 2 3" xfId="677"/>
    <cellStyle name="Warning Text 2 4" xfId="678"/>
    <cellStyle name="Warning Text 2 5" xfId="679"/>
    <cellStyle name="Warning Text 3" xfId="680"/>
    <cellStyle name="Warning Text 3 2" xfId="681"/>
    <cellStyle name="Warning Text 3 3" xfId="682"/>
    <cellStyle name="Warning Text 3 4" xfId="683"/>
    <cellStyle name="Warning Text 4" xfId="684"/>
    <cellStyle name="Warning Text 4 2" xfId="685"/>
    <cellStyle name="Warning Text 4 3" xfId="686"/>
    <cellStyle name="Warning Text 5" xfId="687"/>
    <cellStyle name="Warning Text 5 2" xfId="688"/>
    <cellStyle name="Warning Text 6" xfId="689"/>
  </cellStyles>
  <dxfs count="0"/>
  <tableStyles count="0" defaultTableStyle="TableStyleMedium9" defaultPivotStyle="PivotStyleLight16"/>
  <colors>
    <mruColors>
      <color rgb="FF0000FF"/>
      <color rgb="FF990000"/>
      <color rgb="FF00CC00"/>
      <color rgb="FF00FF00"/>
      <color rgb="FFFF0066"/>
      <color rgb="FFFF6699"/>
      <color rgb="FFFF6600"/>
      <color rgb="FFA5450F"/>
      <color rgb="FF913C0D"/>
      <color rgb="FFD66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Summary!$A$6:$A$81</c:f>
              <c:strCache>
                <c:ptCount val="76"/>
                <c:pt idx="0">
                  <c:v>A1 Pengurusan Organisasi</c:v>
                </c:pt>
                <c:pt idx="6">
                  <c:v>A2 Pengurusan Kewangan</c:v>
                </c:pt>
                <c:pt idx="15">
                  <c:v>A3 Pengurusan Sumber Manusia</c:v>
                </c:pt>
                <c:pt idx="21">
                  <c:v>A4 Pengurusan ICT</c:v>
                </c:pt>
                <c:pt idx="26">
                  <c:v>A5 Pengurusan Rekod</c:v>
                </c:pt>
                <c:pt idx="30">
                  <c:v>B PERKHIDMATAN TERAS</c:v>
                </c:pt>
                <c:pt idx="31">
                  <c:v>B1 Pelupusan</c:v>
                </c:pt>
                <c:pt idx="38">
                  <c:v>B2 Pendaftaran</c:v>
                </c:pt>
                <c:pt idx="46">
                  <c:v>B3 Pembangunan</c:v>
                </c:pt>
                <c:pt idx="55">
                  <c:v>B4 Hasil </c:v>
                </c:pt>
                <c:pt idx="59">
                  <c:v>B5 Teknikal</c:v>
                </c:pt>
                <c:pt idx="66">
                  <c:v>C PENGURUSAN PELANGGAN</c:v>
                </c:pt>
                <c:pt idx="67">
                  <c:v>C1 Perancangan Pengurusan Pelanggan</c:v>
                </c:pt>
                <c:pt idx="70">
                  <c:v>C2 Interaksi Dengan Pelanggan</c:v>
                </c:pt>
                <c:pt idx="72">
                  <c:v>C3 Prestasi Pengurusan Pelanggan</c:v>
                </c:pt>
                <c:pt idx="75">
                  <c:v>C4 Promosi Perkhidmatan Pelanggan</c:v>
                </c:pt>
              </c:strCache>
            </c:strRef>
          </c:cat>
          <c:val>
            <c:numRef>
              <c:f>Summary!$B$6:$B$81</c:f>
              <c:numCache>
                <c:formatCode>General</c:formatCode>
                <c:ptCount val="76"/>
                <c:pt idx="1">
                  <c:v>0</c:v>
                </c:pt>
                <c:pt idx="2">
                  <c:v>0</c:v>
                </c:pt>
                <c:pt idx="3">
                  <c:v>0</c:v>
                </c:pt>
                <c:pt idx="4">
                  <c:v>0</c:v>
                </c:pt>
                <c:pt idx="5">
                  <c:v>0</c:v>
                </c:pt>
                <c:pt idx="7">
                  <c:v>0</c:v>
                </c:pt>
                <c:pt idx="8">
                  <c:v>0</c:v>
                </c:pt>
                <c:pt idx="9">
                  <c:v>0</c:v>
                </c:pt>
                <c:pt idx="10">
                  <c:v>0</c:v>
                </c:pt>
                <c:pt idx="11">
                  <c:v>0</c:v>
                </c:pt>
                <c:pt idx="12">
                  <c:v>0</c:v>
                </c:pt>
                <c:pt idx="13">
                  <c:v>0</c:v>
                </c:pt>
                <c:pt idx="14">
                  <c:v>0</c:v>
                </c:pt>
                <c:pt idx="16">
                  <c:v>0</c:v>
                </c:pt>
                <c:pt idx="17">
                  <c:v>0</c:v>
                </c:pt>
                <c:pt idx="18">
                  <c:v>0</c:v>
                </c:pt>
                <c:pt idx="19">
                  <c:v>0</c:v>
                </c:pt>
                <c:pt idx="20">
                  <c:v>0</c:v>
                </c:pt>
                <c:pt idx="22">
                  <c:v>0</c:v>
                </c:pt>
                <c:pt idx="23">
                  <c:v>0</c:v>
                </c:pt>
                <c:pt idx="24">
                  <c:v>0</c:v>
                </c:pt>
                <c:pt idx="25">
                  <c:v>0</c:v>
                </c:pt>
                <c:pt idx="27">
                  <c:v>0</c:v>
                </c:pt>
                <c:pt idx="28">
                  <c:v>0</c:v>
                </c:pt>
                <c:pt idx="29">
                  <c:v>0</c:v>
                </c:pt>
                <c:pt idx="32">
                  <c:v>0</c:v>
                </c:pt>
                <c:pt idx="33">
                  <c:v>0</c:v>
                </c:pt>
                <c:pt idx="34">
                  <c:v>0</c:v>
                </c:pt>
                <c:pt idx="35">
                  <c:v>0</c:v>
                </c:pt>
                <c:pt idx="36">
                  <c:v>0</c:v>
                </c:pt>
                <c:pt idx="37">
                  <c:v>0</c:v>
                </c:pt>
                <c:pt idx="39">
                  <c:v>0</c:v>
                </c:pt>
                <c:pt idx="40">
                  <c:v>0</c:v>
                </c:pt>
                <c:pt idx="41">
                  <c:v>0</c:v>
                </c:pt>
                <c:pt idx="42">
                  <c:v>0</c:v>
                </c:pt>
                <c:pt idx="43">
                  <c:v>0</c:v>
                </c:pt>
                <c:pt idx="44">
                  <c:v>0</c:v>
                </c:pt>
                <c:pt idx="45">
                  <c:v>0</c:v>
                </c:pt>
                <c:pt idx="47">
                  <c:v>0</c:v>
                </c:pt>
                <c:pt idx="48">
                  <c:v>0</c:v>
                </c:pt>
                <c:pt idx="49">
                  <c:v>0</c:v>
                </c:pt>
                <c:pt idx="50">
                  <c:v>0</c:v>
                </c:pt>
                <c:pt idx="51">
                  <c:v>0</c:v>
                </c:pt>
                <c:pt idx="52">
                  <c:v>0</c:v>
                </c:pt>
                <c:pt idx="53">
                  <c:v>0</c:v>
                </c:pt>
                <c:pt idx="54">
                  <c:v>0</c:v>
                </c:pt>
                <c:pt idx="56">
                  <c:v>0</c:v>
                </c:pt>
                <c:pt idx="57">
                  <c:v>0</c:v>
                </c:pt>
                <c:pt idx="58">
                  <c:v>0</c:v>
                </c:pt>
                <c:pt idx="60">
                  <c:v>0</c:v>
                </c:pt>
                <c:pt idx="61">
                  <c:v>0</c:v>
                </c:pt>
                <c:pt idx="62">
                  <c:v>0</c:v>
                </c:pt>
                <c:pt idx="63">
                  <c:v>0</c:v>
                </c:pt>
                <c:pt idx="64">
                  <c:v>0</c:v>
                </c:pt>
                <c:pt idx="65">
                  <c:v>0</c:v>
                </c:pt>
                <c:pt idx="68">
                  <c:v>0</c:v>
                </c:pt>
                <c:pt idx="69">
                  <c:v>0</c:v>
                </c:pt>
                <c:pt idx="71">
                  <c:v>0</c:v>
                </c:pt>
                <c:pt idx="73">
                  <c:v>0</c:v>
                </c:pt>
                <c:pt idx="74">
                  <c:v>0</c:v>
                </c:pt>
              </c:numCache>
            </c:numRef>
          </c:val>
        </c:ser>
        <c:ser>
          <c:idx val="1"/>
          <c:order val="1"/>
          <c:marker>
            <c:symbol val="none"/>
          </c:marker>
          <c:cat>
            <c:strRef>
              <c:f>Summary!$A$6:$A$81</c:f>
              <c:strCache>
                <c:ptCount val="76"/>
                <c:pt idx="0">
                  <c:v>A1 Pengurusan Organisasi</c:v>
                </c:pt>
                <c:pt idx="6">
                  <c:v>A2 Pengurusan Kewangan</c:v>
                </c:pt>
                <c:pt idx="15">
                  <c:v>A3 Pengurusan Sumber Manusia</c:v>
                </c:pt>
                <c:pt idx="21">
                  <c:v>A4 Pengurusan ICT</c:v>
                </c:pt>
                <c:pt idx="26">
                  <c:v>A5 Pengurusan Rekod</c:v>
                </c:pt>
                <c:pt idx="30">
                  <c:v>B PERKHIDMATAN TERAS</c:v>
                </c:pt>
                <c:pt idx="31">
                  <c:v>B1 Pelupusan</c:v>
                </c:pt>
                <c:pt idx="38">
                  <c:v>B2 Pendaftaran</c:v>
                </c:pt>
                <c:pt idx="46">
                  <c:v>B3 Pembangunan</c:v>
                </c:pt>
                <c:pt idx="55">
                  <c:v>B4 Hasil </c:v>
                </c:pt>
                <c:pt idx="59">
                  <c:v>B5 Teknikal</c:v>
                </c:pt>
                <c:pt idx="66">
                  <c:v>C PENGURUSAN PELANGGAN</c:v>
                </c:pt>
                <c:pt idx="67">
                  <c:v>C1 Perancangan Pengurusan Pelanggan</c:v>
                </c:pt>
                <c:pt idx="70">
                  <c:v>C2 Interaksi Dengan Pelanggan</c:v>
                </c:pt>
                <c:pt idx="72">
                  <c:v>C3 Prestasi Pengurusan Pelanggan</c:v>
                </c:pt>
                <c:pt idx="75">
                  <c:v>C4 Promosi Perkhidmatan Pelanggan</c:v>
                </c:pt>
              </c:strCache>
            </c:strRef>
          </c:cat>
          <c:val>
            <c:numRef>
              <c:f>Summary!$C$6:$C$81</c:f>
              <c:numCache>
                <c:formatCode>General</c:formatCode>
                <c:ptCount val="76"/>
              </c:numCache>
            </c:numRef>
          </c:val>
        </c:ser>
        <c:ser>
          <c:idx val="2"/>
          <c:order val="2"/>
          <c:marker>
            <c:symbol val="none"/>
          </c:marker>
          <c:cat>
            <c:strRef>
              <c:f>Summary!$A$6:$A$81</c:f>
              <c:strCache>
                <c:ptCount val="76"/>
                <c:pt idx="0">
                  <c:v>A1 Pengurusan Organisasi</c:v>
                </c:pt>
                <c:pt idx="6">
                  <c:v>A2 Pengurusan Kewangan</c:v>
                </c:pt>
                <c:pt idx="15">
                  <c:v>A3 Pengurusan Sumber Manusia</c:v>
                </c:pt>
                <c:pt idx="21">
                  <c:v>A4 Pengurusan ICT</c:v>
                </c:pt>
                <c:pt idx="26">
                  <c:v>A5 Pengurusan Rekod</c:v>
                </c:pt>
                <c:pt idx="30">
                  <c:v>B PERKHIDMATAN TERAS</c:v>
                </c:pt>
                <c:pt idx="31">
                  <c:v>B1 Pelupusan</c:v>
                </c:pt>
                <c:pt idx="38">
                  <c:v>B2 Pendaftaran</c:v>
                </c:pt>
                <c:pt idx="46">
                  <c:v>B3 Pembangunan</c:v>
                </c:pt>
                <c:pt idx="55">
                  <c:v>B4 Hasil </c:v>
                </c:pt>
                <c:pt idx="59">
                  <c:v>B5 Teknikal</c:v>
                </c:pt>
                <c:pt idx="66">
                  <c:v>C PENGURUSAN PELANGGAN</c:v>
                </c:pt>
                <c:pt idx="67">
                  <c:v>C1 Perancangan Pengurusan Pelanggan</c:v>
                </c:pt>
                <c:pt idx="70">
                  <c:v>C2 Interaksi Dengan Pelanggan</c:v>
                </c:pt>
                <c:pt idx="72">
                  <c:v>C3 Prestasi Pengurusan Pelanggan</c:v>
                </c:pt>
                <c:pt idx="75">
                  <c:v>C4 Promosi Perkhidmatan Pelanggan</c:v>
                </c:pt>
              </c:strCache>
            </c:strRef>
          </c:cat>
          <c:val>
            <c:numRef>
              <c:f>Summary!$D$6:$D$81</c:f>
              <c:numCache>
                <c:formatCode>General</c:formatCode>
                <c:ptCount val="76"/>
              </c:numCache>
            </c:numRef>
          </c:val>
        </c:ser>
        <c:ser>
          <c:idx val="3"/>
          <c:order val="3"/>
          <c:marker>
            <c:symbol val="none"/>
          </c:marker>
          <c:cat>
            <c:strRef>
              <c:f>Summary!$A$6:$A$81</c:f>
              <c:strCache>
                <c:ptCount val="76"/>
                <c:pt idx="0">
                  <c:v>A1 Pengurusan Organisasi</c:v>
                </c:pt>
                <c:pt idx="6">
                  <c:v>A2 Pengurusan Kewangan</c:v>
                </c:pt>
                <c:pt idx="15">
                  <c:v>A3 Pengurusan Sumber Manusia</c:v>
                </c:pt>
                <c:pt idx="21">
                  <c:v>A4 Pengurusan ICT</c:v>
                </c:pt>
                <c:pt idx="26">
                  <c:v>A5 Pengurusan Rekod</c:v>
                </c:pt>
                <c:pt idx="30">
                  <c:v>B PERKHIDMATAN TERAS</c:v>
                </c:pt>
                <c:pt idx="31">
                  <c:v>B1 Pelupusan</c:v>
                </c:pt>
                <c:pt idx="38">
                  <c:v>B2 Pendaftaran</c:v>
                </c:pt>
                <c:pt idx="46">
                  <c:v>B3 Pembangunan</c:v>
                </c:pt>
                <c:pt idx="55">
                  <c:v>B4 Hasil </c:v>
                </c:pt>
                <c:pt idx="59">
                  <c:v>B5 Teknikal</c:v>
                </c:pt>
                <c:pt idx="66">
                  <c:v>C PENGURUSAN PELANGGAN</c:v>
                </c:pt>
                <c:pt idx="67">
                  <c:v>C1 Perancangan Pengurusan Pelanggan</c:v>
                </c:pt>
                <c:pt idx="70">
                  <c:v>C2 Interaksi Dengan Pelanggan</c:v>
                </c:pt>
                <c:pt idx="72">
                  <c:v>C3 Prestasi Pengurusan Pelanggan</c:v>
                </c:pt>
                <c:pt idx="75">
                  <c:v>C4 Promosi Perkhidmatan Pelanggan</c:v>
                </c:pt>
              </c:strCache>
            </c:strRef>
          </c:cat>
          <c:val>
            <c:numRef>
              <c:f>Summary!$G$6:$G$81</c:f>
              <c:numCache>
                <c:formatCode>0.00%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er>
        <c:dLbls>
          <c:showLegendKey val="0"/>
          <c:showVal val="0"/>
          <c:showCatName val="0"/>
          <c:showSerName val="0"/>
          <c:showPercent val="0"/>
          <c:showBubbleSize val="0"/>
        </c:dLbls>
        <c:axId val="92284416"/>
        <c:axId val="92285952"/>
      </c:radarChart>
      <c:catAx>
        <c:axId val="92284416"/>
        <c:scaling>
          <c:orientation val="minMax"/>
        </c:scaling>
        <c:delete val="0"/>
        <c:axPos val="b"/>
        <c:majorGridlines/>
        <c:majorTickMark val="out"/>
        <c:minorTickMark val="none"/>
        <c:tickLblPos val="nextTo"/>
        <c:crossAx val="92285952"/>
        <c:crosses val="autoZero"/>
        <c:auto val="1"/>
        <c:lblAlgn val="ctr"/>
        <c:lblOffset val="100"/>
        <c:noMultiLvlLbl val="0"/>
      </c:catAx>
      <c:valAx>
        <c:axId val="92285952"/>
        <c:scaling>
          <c:orientation val="minMax"/>
        </c:scaling>
        <c:delete val="0"/>
        <c:axPos val="l"/>
        <c:majorGridlines/>
        <c:numFmt formatCode="General" sourceLinked="1"/>
        <c:majorTickMark val="cross"/>
        <c:minorTickMark val="none"/>
        <c:tickLblPos val="nextTo"/>
        <c:crossAx val="92284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579664</xdr:colOff>
      <xdr:row>1</xdr:row>
      <xdr:rowOff>149677</xdr:rowOff>
    </xdr:from>
    <xdr:to>
      <xdr:col>15</xdr:col>
      <xdr:colOff>381000</xdr:colOff>
      <xdr:row>37</xdr:row>
      <xdr:rowOff>85724</xdr:rowOff>
    </xdr:to>
    <xdr:graphicFrame macro="">
      <xdr:nvGraphicFramePr>
        <xdr:cNvPr id="4"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Downloads\Slaid%20Bengkel%20TOT%20Star%20Rating%20JKPTG\Langkawi\Kumpulan%20B3%20-%20Pembangunan\Full%20-Skala%20Pemarkahan%20Langkaw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R PT BAH A &amp; BAH C"/>
      <sheetName val="SUM"/>
      <sheetName val="kump 1 - Pelupusan"/>
      <sheetName val="kump 2 - Pendaftaran"/>
      <sheetName val="Kump 4 - Pembanguna"/>
      <sheetName val="Kump 3 - Hasil"/>
      <sheetName val="Kump 5 - Teknikal"/>
      <sheetName val="STATISTIK JAWAPAN"/>
    </sheetNames>
    <sheetDataSet>
      <sheetData sheetId="0">
        <row r="354">
          <cell r="F354">
            <v>0.44</v>
          </cell>
        </row>
        <row r="355">
          <cell r="F355">
            <v>1.7600000000000002</v>
          </cell>
        </row>
        <row r="363">
          <cell r="F363">
            <v>1.74</v>
          </cell>
        </row>
        <row r="469">
          <cell r="F469">
            <v>1.7999999999999998</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IQ518"/>
  <sheetViews>
    <sheetView zoomScale="60" zoomScaleNormal="60" zoomScaleSheetLayoutView="40" workbookViewId="0">
      <pane xSplit="5" ySplit="1" topLeftCell="F2" activePane="bottomRight" state="frozen"/>
      <selection pane="topRight" activeCell="G1" sqref="G1"/>
      <selection pane="bottomLeft" activeCell="A2" sqref="A2"/>
      <selection pane="bottomRight" activeCell="L7" sqref="L7"/>
    </sheetView>
  </sheetViews>
  <sheetFormatPr defaultColWidth="9.140625" defaultRowHeight="18" x14ac:dyDescent="0.25"/>
  <cols>
    <col min="1" max="1" width="17.5703125" style="1214" customWidth="1"/>
    <col min="2" max="2" width="13.140625" style="1215" customWidth="1"/>
    <col min="3" max="3" width="4.140625" style="1214" customWidth="1"/>
    <col min="4" max="4" width="44.140625" style="1216" customWidth="1"/>
    <col min="5" max="5" width="23.42578125" style="1217" customWidth="1"/>
    <col min="6" max="6" width="23.28515625" style="1216" customWidth="1"/>
    <col min="7" max="7" width="23.140625" style="1216" customWidth="1"/>
    <col min="8" max="8" width="25.5703125" style="1216" customWidth="1"/>
    <col min="9" max="9" width="22" style="1216" customWidth="1"/>
    <col min="10" max="10" width="23" style="1216" customWidth="1"/>
    <col min="11" max="11" width="13.42578125" style="1220" customWidth="1"/>
    <col min="12" max="12" width="24.28515625" style="1221" customWidth="1"/>
    <col min="13" max="13" width="124.7109375" style="1219" customWidth="1"/>
    <col min="14" max="14" width="49" style="1266" customWidth="1"/>
    <col min="15" max="21" width="9.140625" style="507"/>
    <col min="22" max="22" width="18" style="507" bestFit="1" customWidth="1"/>
    <col min="23" max="16384" width="9.140625" style="507"/>
  </cols>
  <sheetData>
    <row r="1" spans="1:251" ht="51" customHeight="1" x14ac:dyDescent="0.25">
      <c r="A1" s="1417" t="s">
        <v>1427</v>
      </c>
      <c r="B1" s="1404" t="s">
        <v>6</v>
      </c>
      <c r="C1" s="1404" t="s">
        <v>7</v>
      </c>
      <c r="D1" s="1406"/>
      <c r="E1" s="784" t="s">
        <v>8</v>
      </c>
      <c r="F1" s="1414" t="s">
        <v>56</v>
      </c>
      <c r="G1" s="1404"/>
      <c r="H1" s="1404"/>
      <c r="I1" s="1404"/>
      <c r="J1" s="1404"/>
      <c r="K1" s="1412"/>
      <c r="L1" s="1273" t="s">
        <v>10</v>
      </c>
      <c r="M1" s="1410" t="s">
        <v>11</v>
      </c>
      <c r="N1" s="1402" t="s">
        <v>1459</v>
      </c>
    </row>
    <row r="2" spans="1:251" ht="85.5" customHeight="1" x14ac:dyDescent="0.25">
      <c r="A2" s="1418"/>
      <c r="B2" s="1405"/>
      <c r="C2" s="1405"/>
      <c r="D2" s="1407"/>
      <c r="E2" s="785">
        <f>SUM(E4,E161,E470)</f>
        <v>99.998235294117649</v>
      </c>
      <c r="F2" s="786" t="s">
        <v>1463</v>
      </c>
      <c r="G2" s="787" t="s">
        <v>1464</v>
      </c>
      <c r="H2" s="788" t="s">
        <v>1465</v>
      </c>
      <c r="I2" s="787" t="s">
        <v>1466</v>
      </c>
      <c r="J2" s="788" t="s">
        <v>1467</v>
      </c>
      <c r="K2" s="1413"/>
      <c r="L2" s="1274">
        <f>SUM(L4+L161+L470)</f>
        <v>0</v>
      </c>
      <c r="M2" s="1411"/>
      <c r="N2" s="1403"/>
    </row>
    <row r="3" spans="1:251" s="791" customFormat="1" ht="21.6" customHeight="1" x14ac:dyDescent="0.2">
      <c r="A3" s="789"/>
      <c r="B3" s="790"/>
      <c r="C3" s="790"/>
      <c r="E3" s="792"/>
      <c r="F3" s="793"/>
      <c r="G3" s="790"/>
      <c r="H3" s="790"/>
      <c r="I3" s="790"/>
      <c r="J3" s="790"/>
      <c r="K3" s="794"/>
      <c r="L3" s="795"/>
      <c r="M3" s="790"/>
      <c r="N3" s="1239"/>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7"/>
      <c r="BO3" s="797"/>
      <c r="BP3" s="797"/>
      <c r="BQ3" s="797"/>
      <c r="BR3" s="797"/>
      <c r="BS3" s="797"/>
      <c r="BT3" s="797"/>
      <c r="BU3" s="797"/>
      <c r="BV3" s="797"/>
      <c r="BW3" s="797"/>
      <c r="BX3" s="797"/>
      <c r="BY3" s="797"/>
      <c r="BZ3" s="797"/>
      <c r="CA3" s="797"/>
      <c r="CB3" s="797"/>
      <c r="CC3" s="797"/>
      <c r="CD3" s="797"/>
      <c r="CE3" s="797"/>
      <c r="CF3" s="797"/>
      <c r="CG3" s="797"/>
      <c r="CH3" s="797"/>
      <c r="CI3" s="797"/>
      <c r="CJ3" s="797"/>
      <c r="CK3" s="797"/>
      <c r="CL3" s="797"/>
      <c r="CM3" s="797"/>
      <c r="CN3" s="797"/>
      <c r="CO3" s="797"/>
      <c r="CP3" s="797"/>
      <c r="CQ3" s="797"/>
      <c r="CR3" s="797"/>
      <c r="CS3" s="797"/>
      <c r="CT3" s="797"/>
      <c r="CU3" s="797"/>
      <c r="CV3" s="797"/>
      <c r="CW3" s="797"/>
      <c r="CX3" s="797"/>
      <c r="CY3" s="797"/>
      <c r="CZ3" s="797"/>
      <c r="DA3" s="797"/>
      <c r="DB3" s="797"/>
      <c r="DC3" s="797"/>
      <c r="DD3" s="797"/>
      <c r="DE3" s="797"/>
      <c r="DF3" s="797"/>
      <c r="DG3" s="797"/>
      <c r="DH3" s="797"/>
      <c r="DI3" s="797"/>
      <c r="DJ3" s="797"/>
      <c r="DK3" s="797"/>
      <c r="DL3" s="797"/>
      <c r="DM3" s="797"/>
      <c r="DN3" s="797"/>
      <c r="DO3" s="797"/>
      <c r="DP3" s="797"/>
      <c r="DQ3" s="797"/>
      <c r="DR3" s="797"/>
      <c r="DS3" s="797"/>
      <c r="DT3" s="797"/>
      <c r="DU3" s="797"/>
      <c r="DV3" s="797"/>
      <c r="DW3" s="797"/>
      <c r="DX3" s="797"/>
      <c r="DY3" s="797"/>
      <c r="DZ3" s="797"/>
      <c r="EA3" s="797"/>
      <c r="EB3" s="797"/>
      <c r="EC3" s="797"/>
      <c r="ED3" s="797"/>
      <c r="EE3" s="797"/>
      <c r="EF3" s="797"/>
      <c r="EG3" s="797"/>
      <c r="EH3" s="797"/>
      <c r="EI3" s="797"/>
      <c r="EJ3" s="797"/>
      <c r="EK3" s="797"/>
      <c r="EL3" s="797"/>
      <c r="EM3" s="797"/>
      <c r="EN3" s="797"/>
      <c r="EO3" s="797"/>
      <c r="EP3" s="797"/>
      <c r="EQ3" s="797"/>
      <c r="ER3" s="797"/>
      <c r="ES3" s="797"/>
      <c r="ET3" s="797"/>
      <c r="EU3" s="797"/>
      <c r="EV3" s="797"/>
      <c r="EW3" s="797"/>
      <c r="EX3" s="797"/>
      <c r="EY3" s="797"/>
      <c r="EZ3" s="797"/>
      <c r="FA3" s="797"/>
      <c r="FB3" s="797"/>
      <c r="FC3" s="797"/>
      <c r="FD3" s="797"/>
      <c r="FE3" s="797"/>
      <c r="FF3" s="797"/>
      <c r="FG3" s="797"/>
      <c r="FH3" s="797"/>
      <c r="FI3" s="797"/>
      <c r="FJ3" s="797"/>
      <c r="FK3" s="797"/>
      <c r="FL3" s="797"/>
      <c r="FM3" s="797"/>
      <c r="FN3" s="797"/>
      <c r="FO3" s="797"/>
      <c r="FP3" s="797"/>
      <c r="FQ3" s="797"/>
      <c r="FR3" s="797"/>
      <c r="FS3" s="797"/>
      <c r="FT3" s="797"/>
      <c r="FU3" s="797"/>
      <c r="FV3" s="797"/>
      <c r="FW3" s="797"/>
      <c r="FX3" s="797"/>
      <c r="FY3" s="797"/>
      <c r="FZ3" s="797"/>
      <c r="GA3" s="797"/>
      <c r="GB3" s="797"/>
      <c r="GC3" s="797"/>
      <c r="GD3" s="797"/>
      <c r="GE3" s="797"/>
      <c r="GF3" s="797"/>
      <c r="GG3" s="797"/>
      <c r="GH3" s="797"/>
      <c r="GI3" s="797"/>
      <c r="GJ3" s="797"/>
      <c r="GK3" s="797"/>
      <c r="GL3" s="797"/>
      <c r="GM3" s="797"/>
      <c r="GN3" s="797"/>
      <c r="GO3" s="797"/>
      <c r="GP3" s="797"/>
      <c r="GQ3" s="797"/>
      <c r="GR3" s="797"/>
      <c r="GS3" s="797"/>
      <c r="GT3" s="797"/>
      <c r="GU3" s="797"/>
      <c r="GV3" s="797"/>
      <c r="GW3" s="797"/>
      <c r="GX3" s="797"/>
      <c r="GY3" s="797"/>
      <c r="GZ3" s="797"/>
      <c r="HA3" s="797"/>
      <c r="HB3" s="797"/>
      <c r="HC3" s="797"/>
      <c r="HD3" s="797"/>
      <c r="HE3" s="797"/>
      <c r="HF3" s="797"/>
      <c r="HG3" s="797"/>
      <c r="HH3" s="797"/>
      <c r="HI3" s="797"/>
      <c r="HJ3" s="797"/>
      <c r="HK3" s="797"/>
      <c r="HL3" s="797"/>
      <c r="HM3" s="797"/>
      <c r="HN3" s="797"/>
      <c r="HO3" s="797"/>
      <c r="HP3" s="797"/>
      <c r="HQ3" s="797"/>
      <c r="HR3" s="797"/>
      <c r="HS3" s="797"/>
      <c r="HT3" s="797"/>
      <c r="HU3" s="797"/>
      <c r="HV3" s="797"/>
      <c r="HW3" s="797"/>
      <c r="HX3" s="797"/>
      <c r="HY3" s="797"/>
      <c r="HZ3" s="797"/>
      <c r="IA3" s="797"/>
      <c r="IB3" s="797"/>
      <c r="IC3" s="797"/>
      <c r="ID3" s="797"/>
      <c r="IE3" s="797"/>
      <c r="IF3" s="797"/>
      <c r="IG3" s="797"/>
      <c r="IH3" s="797"/>
      <c r="II3" s="797"/>
      <c r="IJ3" s="797"/>
      <c r="IK3" s="797"/>
      <c r="IL3" s="797"/>
      <c r="IM3" s="797"/>
      <c r="IN3" s="797"/>
      <c r="IO3" s="797"/>
      <c r="IP3" s="797"/>
      <c r="IQ3" s="797"/>
    </row>
    <row r="4" spans="1:251" x14ac:dyDescent="0.25">
      <c r="A4" s="1415" t="s">
        <v>112</v>
      </c>
      <c r="B4" s="1416"/>
      <c r="C4" s="1416"/>
      <c r="D4" s="1416"/>
      <c r="E4" s="798">
        <f>SUM(E5,E53,E82,E117,E143,)</f>
        <v>20</v>
      </c>
      <c r="F4" s="799"/>
      <c r="G4" s="800"/>
      <c r="H4" s="800"/>
      <c r="I4" s="800"/>
      <c r="J4" s="800"/>
      <c r="K4" s="801"/>
      <c r="L4" s="802">
        <f>SUM(L5+L53+L82+L117+L143)</f>
        <v>0</v>
      </c>
      <c r="M4" s="803"/>
      <c r="N4" s="1240"/>
    </row>
    <row r="5" spans="1:251" ht="28.5" customHeight="1" x14ac:dyDescent="0.25">
      <c r="A5" s="1408" t="s">
        <v>753</v>
      </c>
      <c r="B5" s="1409"/>
      <c r="C5" s="1354"/>
      <c r="D5" s="1409"/>
      <c r="E5" s="804">
        <f>SUM(E6,E11,E33,E40,E46)</f>
        <v>6</v>
      </c>
      <c r="F5" s="805"/>
      <c r="G5" s="806"/>
      <c r="H5" s="806"/>
      <c r="I5" s="806"/>
      <c r="J5" s="806"/>
      <c r="K5" s="807"/>
      <c r="L5" s="806">
        <f>SUM(L6,L11,L33,L40,L46)</f>
        <v>0</v>
      </c>
      <c r="M5" s="808"/>
      <c r="N5" s="1240"/>
    </row>
    <row r="6" spans="1:251" s="815" customFormat="1" ht="145.5" customHeight="1" x14ac:dyDescent="0.25">
      <c r="A6" s="809"/>
      <c r="B6" s="1381" t="s">
        <v>754</v>
      </c>
      <c r="C6" s="1382"/>
      <c r="D6" s="1419"/>
      <c r="E6" s="810">
        <f>SUM(E7:E10)</f>
        <v>1.2</v>
      </c>
      <c r="F6" s="811"/>
      <c r="G6" s="811"/>
      <c r="H6" s="811"/>
      <c r="I6" s="811"/>
      <c r="J6" s="811"/>
      <c r="K6" s="812"/>
      <c r="L6" s="811">
        <f>SUM(L7:L10)</f>
        <v>0</v>
      </c>
      <c r="M6" s="813" t="s">
        <v>1324</v>
      </c>
      <c r="N6" s="814"/>
    </row>
    <row r="7" spans="1:251" s="668" customFormat="1" ht="277.5" customHeight="1" x14ac:dyDescent="0.25">
      <c r="A7" s="816"/>
      <c r="B7" s="512">
        <v>1</v>
      </c>
      <c r="C7" s="505" t="s">
        <v>17</v>
      </c>
      <c r="D7" s="724" t="s">
        <v>769</v>
      </c>
      <c r="E7" s="1270">
        <v>0.36</v>
      </c>
      <c r="F7" s="505" t="s">
        <v>1574</v>
      </c>
      <c r="G7" s="505" t="s">
        <v>1575</v>
      </c>
      <c r="H7" s="505" t="s">
        <v>1576</v>
      </c>
      <c r="I7" s="505" t="s">
        <v>1577</v>
      </c>
      <c r="J7" s="505" t="s">
        <v>1578</v>
      </c>
      <c r="K7" s="501"/>
      <c r="L7" s="503" t="str">
        <f>IF(K7=1,E7*(1/5),IF(K7=2,E7*(2/5),IF(K7=3,E7*(3/5),IF(K7=4,E7*(4/5),IF(K7=5,E7*(5/5),"sila pilih 1-5")))))</f>
        <v>sila pilih 1-5</v>
      </c>
      <c r="M7" s="726" t="s">
        <v>1579</v>
      </c>
      <c r="N7" s="1235"/>
    </row>
    <row r="8" spans="1:251" s="668" customFormat="1" ht="156.75" customHeight="1" x14ac:dyDescent="0.25">
      <c r="A8" s="816"/>
      <c r="B8" s="512">
        <v>2</v>
      </c>
      <c r="C8" s="505" t="s">
        <v>19</v>
      </c>
      <c r="D8" s="724" t="s">
        <v>755</v>
      </c>
      <c r="E8" s="1270">
        <v>0.18</v>
      </c>
      <c r="F8" s="505" t="s">
        <v>1580</v>
      </c>
      <c r="G8" s="505" t="s">
        <v>1581</v>
      </c>
      <c r="H8" s="505" t="s">
        <v>1582</v>
      </c>
      <c r="I8" s="505" t="s">
        <v>1583</v>
      </c>
      <c r="J8" s="505" t="s">
        <v>1584</v>
      </c>
      <c r="K8" s="501"/>
      <c r="L8" s="503" t="str">
        <f>IF(K8=1,E8*(1/5),IF(K8=2,E8*(2/5),IF(K8=3,E8*(3/5),IF(K8=4,E8*(4/5),IF(K8=5,E8*(5/5),"sila pilih 1-5")))))</f>
        <v>sila pilih 1-5</v>
      </c>
      <c r="M8" s="518" t="s">
        <v>1585</v>
      </c>
      <c r="N8" s="696"/>
    </row>
    <row r="9" spans="1:251" s="668" customFormat="1" ht="187.5" customHeight="1" x14ac:dyDescent="0.25">
      <c r="A9" s="816"/>
      <c r="B9" s="512">
        <v>3</v>
      </c>
      <c r="C9" s="505" t="s">
        <v>20</v>
      </c>
      <c r="D9" s="724" t="s">
        <v>756</v>
      </c>
      <c r="E9" s="1270">
        <v>0.18</v>
      </c>
      <c r="F9" s="505" t="s">
        <v>757</v>
      </c>
      <c r="G9" s="502" t="s">
        <v>758</v>
      </c>
      <c r="H9" s="505" t="s">
        <v>759</v>
      </c>
      <c r="I9" s="502" t="s">
        <v>760</v>
      </c>
      <c r="J9" s="505" t="s">
        <v>761</v>
      </c>
      <c r="K9" s="501"/>
      <c r="L9" s="503" t="str">
        <f>IF(K9=1,E9*(0/4),IF(K9=2,E9*(1/4),IF(K9=3,E9*(2/4),IF(K9=4,E9*(3/4),IF(K9=5,E9*(4/4),"sila pilih 1-5")))))</f>
        <v>sila pilih 1-5</v>
      </c>
      <c r="M9" s="724" t="s">
        <v>1586</v>
      </c>
      <c r="N9" s="696"/>
    </row>
    <row r="10" spans="1:251" s="668" customFormat="1" ht="381.75" customHeight="1" x14ac:dyDescent="0.25">
      <c r="A10" s="816"/>
      <c r="B10" s="512">
        <v>4</v>
      </c>
      <c r="C10" s="505" t="s">
        <v>1259</v>
      </c>
      <c r="D10" s="724" t="s">
        <v>1253</v>
      </c>
      <c r="E10" s="1270">
        <v>0.48</v>
      </c>
      <c r="F10" s="505" t="s">
        <v>1254</v>
      </c>
      <c r="G10" s="505" t="s">
        <v>1255</v>
      </c>
      <c r="H10" s="505" t="s">
        <v>1256</v>
      </c>
      <c r="I10" s="505" t="s">
        <v>1257</v>
      </c>
      <c r="J10" s="505" t="s">
        <v>1258</v>
      </c>
      <c r="K10" s="501"/>
      <c r="L10" s="503" t="str">
        <f>IF(K10=1,E10*(0/4),IF(K10=2,E10*(1/4),IF(K10=3,E10*(2/4),IF(K10=4,E10*(3/4),IF(K10=5,E10*(4/4),"sila pilih 1-5")))))</f>
        <v>sila pilih 1-5</v>
      </c>
      <c r="M10" s="724" t="s">
        <v>1587</v>
      </c>
      <c r="N10" s="1242"/>
    </row>
    <row r="11" spans="1:251" s="815" customFormat="1" ht="39" customHeight="1" x14ac:dyDescent="0.25">
      <c r="A11" s="817"/>
      <c r="B11" s="1381" t="s">
        <v>762</v>
      </c>
      <c r="C11" s="1382"/>
      <c r="D11" s="1419"/>
      <c r="E11" s="810">
        <f>SUM(E12:E32)</f>
        <v>2.4000000000000004</v>
      </c>
      <c r="F11" s="818"/>
      <c r="G11" s="811"/>
      <c r="H11" s="811"/>
      <c r="I11" s="811"/>
      <c r="J11" s="811"/>
      <c r="K11" s="812"/>
      <c r="L11" s="811">
        <f>SUM(L13:L32)</f>
        <v>0</v>
      </c>
      <c r="M11" s="813"/>
      <c r="N11" s="1241"/>
    </row>
    <row r="12" spans="1:251" s="668" customFormat="1" ht="57.75" customHeight="1" x14ac:dyDescent="0.25">
      <c r="A12" s="816"/>
      <c r="B12" s="512"/>
      <c r="C12" s="726"/>
      <c r="D12" s="819"/>
      <c r="E12" s="1270"/>
      <c r="F12" s="820"/>
      <c r="G12" s="821"/>
      <c r="H12" s="821"/>
      <c r="I12" s="821"/>
      <c r="J12" s="821"/>
      <c r="K12" s="501"/>
      <c r="L12" s="821"/>
      <c r="M12" s="724" t="s">
        <v>71</v>
      </c>
      <c r="N12" s="723"/>
    </row>
    <row r="13" spans="1:251" s="831" customFormat="1" ht="31.5" customHeight="1" x14ac:dyDescent="0.25">
      <c r="A13" s="822"/>
      <c r="B13" s="823" t="s">
        <v>750</v>
      </c>
      <c r="C13" s="823"/>
      <c r="D13" s="824" t="s">
        <v>72</v>
      </c>
      <c r="E13" s="825"/>
      <c r="F13" s="826"/>
      <c r="G13" s="827"/>
      <c r="H13" s="827"/>
      <c r="I13" s="827"/>
      <c r="J13" s="827"/>
      <c r="K13" s="828"/>
      <c r="L13" s="829"/>
      <c r="M13" s="830"/>
      <c r="N13" s="1243"/>
    </row>
    <row r="14" spans="1:251" ht="234" customHeight="1" x14ac:dyDescent="0.25">
      <c r="A14" s="816"/>
      <c r="B14" s="832">
        <v>5</v>
      </c>
      <c r="C14" s="833" t="s">
        <v>17</v>
      </c>
      <c r="D14" s="834" t="s">
        <v>1588</v>
      </c>
      <c r="E14" s="835">
        <v>0.20399999999999999</v>
      </c>
      <c r="F14" s="836" t="s">
        <v>30</v>
      </c>
      <c r="G14" s="837"/>
      <c r="H14" s="838" t="s">
        <v>1589</v>
      </c>
      <c r="I14" s="837"/>
      <c r="J14" s="838" t="s">
        <v>777</v>
      </c>
      <c r="K14" s="839"/>
      <c r="L14" s="840" t="str">
        <f>IF(K14=1,E14*(0/3),IF(K14=3,E14*(1/2),IF(K14=5,E14*(2/2),"sila pilih 1,3 atau 5")))</f>
        <v>sila pilih 1,3 atau 5</v>
      </c>
      <c r="M14" s="841" t="s">
        <v>1590</v>
      </c>
      <c r="N14" s="696"/>
    </row>
    <row r="15" spans="1:251" s="846" customFormat="1" ht="394.5" customHeight="1" x14ac:dyDescent="0.25">
      <c r="A15" s="842"/>
      <c r="B15" s="832">
        <v>6</v>
      </c>
      <c r="C15" s="833" t="s">
        <v>19</v>
      </c>
      <c r="D15" s="834" t="s">
        <v>95</v>
      </c>
      <c r="E15" s="835">
        <v>0.20400000000000001</v>
      </c>
      <c r="F15" s="843" t="s">
        <v>18</v>
      </c>
      <c r="G15" s="653" t="s">
        <v>780</v>
      </c>
      <c r="H15" s="844" t="s">
        <v>781</v>
      </c>
      <c r="I15" s="502" t="s">
        <v>778</v>
      </c>
      <c r="J15" s="844" t="s">
        <v>779</v>
      </c>
      <c r="K15" s="839"/>
      <c r="L15" s="503" t="str">
        <f>IF(K15=1,E15*(0/4),IF(K15=2,E15*(1/4),IF(K15=3,E15*(2/4),IF(K15=4,E15*(3/4),IF(K15=5,E15*(4/4),"sila pilih 1-5")))))</f>
        <v>sila pilih 1-5</v>
      </c>
      <c r="M15" s="845" t="s">
        <v>1591</v>
      </c>
      <c r="N15" s="69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7"/>
    </row>
    <row r="16" spans="1:251" s="849" customFormat="1" ht="363" customHeight="1" x14ac:dyDescent="0.25">
      <c r="A16" s="1377"/>
      <c r="B16" s="1379">
        <v>7</v>
      </c>
      <c r="C16" s="1315" t="s">
        <v>20</v>
      </c>
      <c r="D16" s="1422" t="s">
        <v>1338</v>
      </c>
      <c r="E16" s="1313">
        <v>0.36</v>
      </c>
      <c r="F16" s="1375" t="s">
        <v>18</v>
      </c>
      <c r="G16" s="1375" t="s">
        <v>1339</v>
      </c>
      <c r="H16" s="1375" t="s">
        <v>1340</v>
      </c>
      <c r="I16" s="1375" t="s">
        <v>1341</v>
      </c>
      <c r="J16" s="1375" t="s">
        <v>1342</v>
      </c>
      <c r="K16" s="1319"/>
      <c r="L16" s="1336" t="str">
        <f>IF(K16=1,E16*(0/4),IF(K16=2,E16*(1/4),IF(K16=3,E16*(2/4),IF(K16=4,E16*(3/4),IF(K16=5,E16*(4/4),"sila pilih 1-5")))))</f>
        <v>sila pilih 1-5</v>
      </c>
      <c r="M16" s="848" t="s">
        <v>1592</v>
      </c>
      <c r="N16" s="1325"/>
    </row>
    <row r="17" spans="1:65" s="849" customFormat="1" ht="231.75" customHeight="1" x14ac:dyDescent="0.25">
      <c r="A17" s="1378"/>
      <c r="B17" s="1380"/>
      <c r="C17" s="1316"/>
      <c r="D17" s="1423"/>
      <c r="E17" s="1314"/>
      <c r="F17" s="1376"/>
      <c r="G17" s="1376"/>
      <c r="H17" s="1376"/>
      <c r="I17" s="1376"/>
      <c r="J17" s="1376"/>
      <c r="K17" s="1320"/>
      <c r="L17" s="1337"/>
      <c r="M17" s="850" t="s">
        <v>1593</v>
      </c>
      <c r="N17" s="1326"/>
    </row>
    <row r="18" spans="1:65" s="856" customFormat="1" ht="295.5" customHeight="1" x14ac:dyDescent="0.25">
      <c r="A18" s="842"/>
      <c r="B18" s="832">
        <v>8</v>
      </c>
      <c r="C18" s="833" t="s">
        <v>21</v>
      </c>
      <c r="D18" s="851" t="s">
        <v>1337</v>
      </c>
      <c r="E18" s="835">
        <v>0.20400000000000001</v>
      </c>
      <c r="F18" s="852" t="s">
        <v>18</v>
      </c>
      <c r="G18" s="853"/>
      <c r="H18" s="833" t="s">
        <v>746</v>
      </c>
      <c r="I18" s="853"/>
      <c r="J18" s="833" t="s">
        <v>747</v>
      </c>
      <c r="K18" s="854"/>
      <c r="L18" s="840" t="str">
        <f>IF(K18=1,E18*(0/3),IF(K18=3,E18*(1/2),IF(K18=5,E18*(2/2),"sila pilih 1,3 atau 5")))</f>
        <v>sila pilih 1,3 atau 5</v>
      </c>
      <c r="M18" s="855" t="s">
        <v>1594</v>
      </c>
      <c r="N18" s="696"/>
      <c r="O18" s="849"/>
      <c r="P18" s="849"/>
      <c r="Q18" s="849"/>
      <c r="R18" s="849"/>
      <c r="S18" s="849"/>
      <c r="T18" s="849"/>
      <c r="U18" s="849"/>
      <c r="V18" s="849"/>
      <c r="W18" s="849"/>
      <c r="X18" s="849"/>
      <c r="Y18" s="849"/>
      <c r="Z18" s="849"/>
      <c r="AA18" s="849"/>
      <c r="AB18" s="849"/>
      <c r="AC18" s="849"/>
      <c r="AD18" s="849"/>
      <c r="AE18" s="849"/>
      <c r="AF18" s="849"/>
      <c r="AG18" s="849"/>
      <c r="AH18" s="849"/>
      <c r="AI18" s="849"/>
      <c r="AJ18" s="849"/>
      <c r="AK18" s="849"/>
      <c r="AL18" s="849"/>
      <c r="AM18" s="849"/>
      <c r="AN18" s="849"/>
      <c r="AO18" s="849"/>
      <c r="AP18" s="849"/>
      <c r="AQ18" s="849"/>
      <c r="AR18" s="849"/>
      <c r="AS18" s="849"/>
      <c r="AT18" s="849"/>
      <c r="AU18" s="849"/>
      <c r="AV18" s="849"/>
      <c r="AW18" s="849"/>
      <c r="AX18" s="849"/>
      <c r="AY18" s="849"/>
      <c r="AZ18" s="849"/>
      <c r="BA18" s="849"/>
      <c r="BB18" s="849"/>
      <c r="BC18" s="849"/>
      <c r="BD18" s="849"/>
      <c r="BE18" s="849"/>
      <c r="BF18" s="849"/>
      <c r="BG18" s="849"/>
      <c r="BH18" s="849"/>
      <c r="BI18" s="849"/>
      <c r="BJ18" s="849"/>
      <c r="BK18" s="849"/>
      <c r="BL18" s="849"/>
      <c r="BM18" s="849"/>
    </row>
    <row r="19" spans="1:65" s="857" customFormat="1" ht="261.75" customHeight="1" x14ac:dyDescent="0.25">
      <c r="A19" s="816"/>
      <c r="B19" s="504">
        <v>9</v>
      </c>
      <c r="C19" s="505" t="s">
        <v>3</v>
      </c>
      <c r="D19" s="506" t="s">
        <v>96</v>
      </c>
      <c r="E19" s="835">
        <v>0.20400000000000001</v>
      </c>
      <c r="F19" s="509" t="s">
        <v>18</v>
      </c>
      <c r="G19" s="837"/>
      <c r="H19" s="502" t="s">
        <v>770</v>
      </c>
      <c r="I19" s="837"/>
      <c r="J19" s="502" t="s">
        <v>771</v>
      </c>
      <c r="K19" s="501"/>
      <c r="L19" s="840" t="str">
        <f>IF(K19=1,E19*(0/3),IF(K19=3,E19*(1/2),IF(K19=5,E19*(2/2),"sila pilih 1,3 atau 5")))</f>
        <v>sila pilih 1,3 atau 5</v>
      </c>
      <c r="M19" s="724" t="s">
        <v>1595</v>
      </c>
      <c r="N19" s="696"/>
    </row>
    <row r="20" spans="1:65" s="831" customFormat="1" ht="234" x14ac:dyDescent="0.25">
      <c r="A20" s="822"/>
      <c r="B20" s="858" t="s">
        <v>751</v>
      </c>
      <c r="C20" s="823"/>
      <c r="D20" s="824" t="s">
        <v>73</v>
      </c>
      <c r="E20" s="825"/>
      <c r="F20" s="859"/>
      <c r="G20" s="860"/>
      <c r="H20" s="860"/>
      <c r="I20" s="860"/>
      <c r="J20" s="860"/>
      <c r="K20" s="828"/>
      <c r="L20" s="829"/>
      <c r="M20" s="830" t="s">
        <v>1596</v>
      </c>
      <c r="N20" s="1243"/>
    </row>
    <row r="21" spans="1:65" ht="166.5" customHeight="1" x14ac:dyDescent="0.25">
      <c r="A21" s="816"/>
      <c r="B21" s="504">
        <v>10</v>
      </c>
      <c r="C21" s="505" t="s">
        <v>17</v>
      </c>
      <c r="D21" s="514" t="s">
        <v>74</v>
      </c>
      <c r="E21" s="835">
        <v>0.192</v>
      </c>
      <c r="F21" s="509" t="s">
        <v>75</v>
      </c>
      <c r="G21" s="502" t="s">
        <v>76</v>
      </c>
      <c r="H21" s="502" t="s">
        <v>77</v>
      </c>
      <c r="I21" s="502" t="s">
        <v>65</v>
      </c>
      <c r="J21" s="502" t="s">
        <v>1</v>
      </c>
      <c r="K21" s="501"/>
      <c r="L21" s="503" t="str">
        <f>IF(K21=1,E21*(1/5),IF(K21=2,E21*(2/5),IF(K21=3,E21*(3/5),IF(K21=4,E21*(4/5),IF(K21=5,E21*(5/5),"sila pilih 1-5")))))</f>
        <v>sila pilih 1-5</v>
      </c>
      <c r="M21" s="667" t="s">
        <v>1597</v>
      </c>
      <c r="N21" s="696"/>
    </row>
    <row r="22" spans="1:65" ht="158.25" customHeight="1" x14ac:dyDescent="0.25">
      <c r="A22" s="816"/>
      <c r="B22" s="504">
        <v>11</v>
      </c>
      <c r="C22" s="505" t="s">
        <v>19</v>
      </c>
      <c r="D22" s="506" t="s">
        <v>1260</v>
      </c>
      <c r="E22" s="835">
        <v>0.192</v>
      </c>
      <c r="F22" s="502" t="s">
        <v>1264</v>
      </c>
      <c r="G22" s="502" t="s">
        <v>1263</v>
      </c>
      <c r="H22" s="502" t="s">
        <v>1262</v>
      </c>
      <c r="I22" s="502" t="s">
        <v>1261</v>
      </c>
      <c r="J22" s="502" t="s">
        <v>1265</v>
      </c>
      <c r="K22" s="501"/>
      <c r="L22" s="503" t="str">
        <f>IF(K22=1,E22*(1/5),IF(K22=2,E22*(2/5),IF(K22=3,E22*(3/5),IF(K22=4,E22*(4/5),IF(K22=5,E22*(5/5),"sila pilih 1-5")))))</f>
        <v>sila pilih 1-5</v>
      </c>
      <c r="M22" s="726" t="s">
        <v>1598</v>
      </c>
      <c r="N22" s="1244"/>
    </row>
    <row r="23" spans="1:65" s="831" customFormat="1" ht="27" customHeight="1" x14ac:dyDescent="0.25">
      <c r="A23" s="822"/>
      <c r="B23" s="823" t="s">
        <v>763</v>
      </c>
      <c r="C23" s="861"/>
      <c r="D23" s="824" t="s">
        <v>798</v>
      </c>
      <c r="E23" s="862"/>
      <c r="F23" s="863"/>
      <c r="G23" s="864"/>
      <c r="H23" s="864"/>
      <c r="I23" s="864"/>
      <c r="J23" s="864"/>
      <c r="K23" s="828"/>
      <c r="L23" s="865"/>
      <c r="M23" s="866"/>
      <c r="N23" s="1243"/>
    </row>
    <row r="24" spans="1:65" ht="299.25" customHeight="1" x14ac:dyDescent="0.25">
      <c r="A24" s="1377"/>
      <c r="B24" s="1379">
        <v>12</v>
      </c>
      <c r="C24" s="1315" t="s">
        <v>17</v>
      </c>
      <c r="D24" s="1325" t="s">
        <v>1334</v>
      </c>
      <c r="E24" s="1313">
        <v>0.12</v>
      </c>
      <c r="F24" s="1373" t="s">
        <v>1480</v>
      </c>
      <c r="G24" s="1373"/>
      <c r="H24" s="1373" t="s">
        <v>1481</v>
      </c>
      <c r="I24" s="1373"/>
      <c r="J24" s="1373" t="s">
        <v>1482</v>
      </c>
      <c r="K24" s="1319"/>
      <c r="L24" s="1424" t="str">
        <f>IF(K24=1,E24*(0/4),IF(K24=2,E24*(1/4),IF(K24=3,E24*(2/4),IF(K24=4,E24*(3/4),IF(K24=5,E24*(4/4),"sila pilih 1-5")))))</f>
        <v>sila pilih 1-5</v>
      </c>
      <c r="M24" s="867" t="s">
        <v>1599</v>
      </c>
      <c r="N24" s="1240"/>
    </row>
    <row r="25" spans="1:65" ht="298.5" customHeight="1" x14ac:dyDescent="0.25">
      <c r="A25" s="1378"/>
      <c r="B25" s="1380"/>
      <c r="C25" s="1316"/>
      <c r="D25" s="1326"/>
      <c r="E25" s="1314"/>
      <c r="F25" s="1374"/>
      <c r="G25" s="1374"/>
      <c r="H25" s="1374"/>
      <c r="I25" s="1374"/>
      <c r="J25" s="1374"/>
      <c r="K25" s="1320"/>
      <c r="L25" s="1425"/>
      <c r="M25" s="868" t="s">
        <v>1600</v>
      </c>
      <c r="N25" s="1240"/>
    </row>
    <row r="26" spans="1:65" s="831" customFormat="1" ht="60.75" customHeight="1" x14ac:dyDescent="0.25">
      <c r="A26" s="822"/>
      <c r="B26" s="858" t="s">
        <v>764</v>
      </c>
      <c r="C26" s="861"/>
      <c r="D26" s="824" t="s">
        <v>48</v>
      </c>
      <c r="E26" s="825"/>
      <c r="F26" s="826"/>
      <c r="G26" s="827"/>
      <c r="H26" s="827"/>
      <c r="I26" s="827"/>
      <c r="J26" s="827"/>
      <c r="K26" s="828"/>
      <c r="L26" s="829"/>
      <c r="M26" s="869" t="s">
        <v>748</v>
      </c>
      <c r="N26" s="1243"/>
    </row>
    <row r="27" spans="1:65" ht="210.75" customHeight="1" x14ac:dyDescent="0.25">
      <c r="A27" s="816"/>
      <c r="B27" s="504">
        <v>13</v>
      </c>
      <c r="C27" s="505" t="s">
        <v>17</v>
      </c>
      <c r="D27" s="506" t="s">
        <v>46</v>
      </c>
      <c r="E27" s="835">
        <v>0.12</v>
      </c>
      <c r="F27" s="509" t="s">
        <v>18</v>
      </c>
      <c r="G27" s="502" t="s">
        <v>78</v>
      </c>
      <c r="H27" s="502" t="s">
        <v>88</v>
      </c>
      <c r="I27" s="502" t="s">
        <v>79</v>
      </c>
      <c r="J27" s="502" t="s">
        <v>97</v>
      </c>
      <c r="K27" s="501"/>
      <c r="L27" s="503" t="str">
        <f>IF(K27=1,E27*(0/4),IF(K27=2,E27*(1/4),IF(K27=3,E27*(2/4),IF(K27=4,E27*(3/4),IF(K27=5,E27*(4/4),"sila pilih 1-5")))))</f>
        <v>sila pilih 1-5</v>
      </c>
      <c r="M27" s="870" t="s">
        <v>1601</v>
      </c>
      <c r="N27" s="696"/>
    </row>
    <row r="28" spans="1:65" ht="289.5" customHeight="1" x14ac:dyDescent="0.25">
      <c r="A28" s="1377"/>
      <c r="B28" s="1379">
        <v>14</v>
      </c>
      <c r="C28" s="1315" t="s">
        <v>19</v>
      </c>
      <c r="D28" s="1315" t="s">
        <v>47</v>
      </c>
      <c r="E28" s="1420">
        <v>0.12</v>
      </c>
      <c r="F28" s="1373" t="s">
        <v>109</v>
      </c>
      <c r="G28" s="1373" t="s">
        <v>69</v>
      </c>
      <c r="H28" s="1373" t="s">
        <v>68</v>
      </c>
      <c r="I28" s="1373" t="s">
        <v>61</v>
      </c>
      <c r="J28" s="1373" t="s">
        <v>64</v>
      </c>
      <c r="K28" s="1319"/>
      <c r="L28" s="1336" t="str">
        <f>IF(K28=1,E28*(1/5),IF(K28=2,E28*(2/5),IF(K28=3,E28*(3/5),IF(K28=4,E28*(4/5),IF(K28=5,E28*(5/5),"sila pilih 1-5")))))</f>
        <v>sila pilih 1-5</v>
      </c>
      <c r="M28" s="870" t="s">
        <v>1602</v>
      </c>
      <c r="N28" s="1325"/>
    </row>
    <row r="29" spans="1:65" ht="321" customHeight="1" x14ac:dyDescent="0.25">
      <c r="A29" s="1378"/>
      <c r="B29" s="1380"/>
      <c r="C29" s="1316"/>
      <c r="D29" s="1316"/>
      <c r="E29" s="1421"/>
      <c r="F29" s="1374"/>
      <c r="G29" s="1374"/>
      <c r="H29" s="1374"/>
      <c r="I29" s="1374"/>
      <c r="J29" s="1374"/>
      <c r="K29" s="1320"/>
      <c r="L29" s="1337"/>
      <c r="M29" s="871" t="s">
        <v>1603</v>
      </c>
      <c r="N29" s="1326"/>
    </row>
    <row r="30" spans="1:65" s="873" customFormat="1" ht="62.25" customHeight="1" x14ac:dyDescent="0.25">
      <c r="A30" s="822"/>
      <c r="B30" s="858" t="s">
        <v>800</v>
      </c>
      <c r="C30" s="823"/>
      <c r="D30" s="824" t="s">
        <v>2</v>
      </c>
      <c r="E30" s="825"/>
      <c r="F30" s="859"/>
      <c r="G30" s="860"/>
      <c r="H30" s="860"/>
      <c r="I30" s="860"/>
      <c r="J30" s="860"/>
      <c r="K30" s="828"/>
      <c r="L30" s="865"/>
      <c r="M30" s="872" t="s">
        <v>1323</v>
      </c>
      <c r="N30" s="1245"/>
    </row>
    <row r="31" spans="1:65" s="668" customFormat="1" ht="131.25" customHeight="1" x14ac:dyDescent="0.25">
      <c r="A31" s="816"/>
      <c r="B31" s="504">
        <v>15</v>
      </c>
      <c r="C31" s="505" t="s">
        <v>17</v>
      </c>
      <c r="D31" s="506" t="s">
        <v>784</v>
      </c>
      <c r="E31" s="835">
        <v>0.24</v>
      </c>
      <c r="F31" s="509" t="s">
        <v>18</v>
      </c>
      <c r="G31" s="502" t="s">
        <v>783</v>
      </c>
      <c r="H31" s="502" t="s">
        <v>782</v>
      </c>
      <c r="I31" s="502" t="s">
        <v>785</v>
      </c>
      <c r="J31" s="502" t="s">
        <v>1266</v>
      </c>
      <c r="K31" s="501"/>
      <c r="L31" s="503" t="str">
        <f>IF(K31=1,E31*(0/4),IF(K31=2,E31*(1/4),IF(K31=3,E31*(2/4),IF(K31=4,E31*(3/4),IF(K31=5,E31*(4/4),"sila pilih 1-5")))))</f>
        <v>sila pilih 1-5</v>
      </c>
      <c r="M31" s="724" t="s">
        <v>1604</v>
      </c>
      <c r="N31" s="696"/>
    </row>
    <row r="32" spans="1:65" ht="120.75" customHeight="1" x14ac:dyDescent="0.25">
      <c r="A32" s="816"/>
      <c r="B32" s="504">
        <v>16</v>
      </c>
      <c r="C32" s="505" t="s">
        <v>19</v>
      </c>
      <c r="D32" s="506" t="s">
        <v>54</v>
      </c>
      <c r="E32" s="835">
        <v>0.24</v>
      </c>
      <c r="F32" s="509" t="s">
        <v>18</v>
      </c>
      <c r="G32" s="874"/>
      <c r="H32" s="874"/>
      <c r="I32" s="874"/>
      <c r="J32" s="502" t="s">
        <v>0</v>
      </c>
      <c r="K32" s="501"/>
      <c r="L32" s="503" t="str">
        <f>IF(K32=1,E32*0,IF(K32=5,E32*1,"sila pilih 1 atau 5 sahaja"))</f>
        <v>sila pilih 1 atau 5 sahaja</v>
      </c>
      <c r="M32" s="724" t="s">
        <v>1605</v>
      </c>
      <c r="N32" s="696"/>
    </row>
    <row r="33" spans="1:14" s="879" customFormat="1" ht="45" customHeight="1" x14ac:dyDescent="0.2">
      <c r="A33" s="875"/>
      <c r="B33" s="1381" t="s">
        <v>111</v>
      </c>
      <c r="C33" s="1382"/>
      <c r="D33" s="1419"/>
      <c r="E33" s="810">
        <f>SUM(E35:E39)</f>
        <v>1.2</v>
      </c>
      <c r="F33" s="876"/>
      <c r="G33" s="877"/>
      <c r="H33" s="877"/>
      <c r="I33" s="877"/>
      <c r="J33" s="877"/>
      <c r="K33" s="812"/>
      <c r="L33" s="811">
        <f>SUM(L34:L39)</f>
        <v>0</v>
      </c>
      <c r="M33" s="878"/>
      <c r="N33" s="1241"/>
    </row>
    <row r="34" spans="1:14" s="887" customFormat="1" ht="60" customHeight="1" x14ac:dyDescent="0.25">
      <c r="A34" s="880"/>
      <c r="B34" s="858" t="s">
        <v>752</v>
      </c>
      <c r="C34" s="881"/>
      <c r="D34" s="882" t="s">
        <v>1382</v>
      </c>
      <c r="E34" s="883"/>
      <c r="F34" s="884"/>
      <c r="G34" s="885"/>
      <c r="H34" s="885"/>
      <c r="I34" s="885"/>
      <c r="J34" s="885"/>
      <c r="K34" s="886"/>
      <c r="L34" s="885"/>
      <c r="M34" s="869" t="s">
        <v>118</v>
      </c>
      <c r="N34" s="1246"/>
    </row>
    <row r="35" spans="1:14" ht="246" customHeight="1" x14ac:dyDescent="0.25">
      <c r="A35" s="816"/>
      <c r="B35" s="504">
        <v>17</v>
      </c>
      <c r="C35" s="505" t="s">
        <v>17</v>
      </c>
      <c r="D35" s="506" t="s">
        <v>1269</v>
      </c>
      <c r="E35" s="1270">
        <v>0.24</v>
      </c>
      <c r="F35" s="509" t="s">
        <v>18</v>
      </c>
      <c r="G35" s="502" t="s">
        <v>1267</v>
      </c>
      <c r="H35" s="502" t="s">
        <v>776</v>
      </c>
      <c r="I35" s="502" t="s">
        <v>775</v>
      </c>
      <c r="J35" s="502" t="s">
        <v>1268</v>
      </c>
      <c r="K35" s="888"/>
      <c r="L35" s="503" t="str">
        <f>IF(K35=1,E35*(0/4),IF(K35=2,E35*(1/4),IF(K35=3,E35*(2/4),IF(K35=4,E35*(3/4),IF(K35=5,E35*(4/4),"sila pilih 1-5")))))</f>
        <v>sila pilih 1-5</v>
      </c>
      <c r="M35" s="724" t="s">
        <v>1606</v>
      </c>
      <c r="N35" s="1244"/>
    </row>
    <row r="36" spans="1:14" s="831" customFormat="1" ht="29.25" customHeight="1" x14ac:dyDescent="0.25">
      <c r="A36" s="822"/>
      <c r="B36" s="858" t="s">
        <v>765</v>
      </c>
      <c r="C36" s="861"/>
      <c r="D36" s="824" t="s">
        <v>22</v>
      </c>
      <c r="E36" s="825"/>
      <c r="F36" s="889"/>
      <c r="G36" s="890"/>
      <c r="H36" s="890"/>
      <c r="I36" s="890"/>
      <c r="J36" s="890"/>
      <c r="K36" s="828"/>
      <c r="L36" s="829"/>
      <c r="M36" s="869" t="s">
        <v>23</v>
      </c>
      <c r="N36" s="1243"/>
    </row>
    <row r="37" spans="1:14" ht="126.75" customHeight="1" x14ac:dyDescent="0.25">
      <c r="A37" s="816"/>
      <c r="B37" s="504">
        <v>18</v>
      </c>
      <c r="C37" s="505" t="s">
        <v>17</v>
      </c>
      <c r="D37" s="506" t="s">
        <v>80</v>
      </c>
      <c r="E37" s="1270">
        <v>0.42</v>
      </c>
      <c r="F37" s="509" t="s">
        <v>70</v>
      </c>
      <c r="G37" s="502" t="s">
        <v>69</v>
      </c>
      <c r="H37" s="502" t="s">
        <v>68</v>
      </c>
      <c r="I37" s="502" t="s">
        <v>61</v>
      </c>
      <c r="J37" s="502" t="s">
        <v>64</v>
      </c>
      <c r="K37" s="501"/>
      <c r="L37" s="503" t="str">
        <f>IF(K37=1,E37*(1/5),IF(K37=2,E37*(2/5),IF(K37=3,E37*(3/5),IF(K37=4,E37*(4/5),IF(K37=5,E37*(5/5),"sila pilih 1-5")))))</f>
        <v>sila pilih 1-5</v>
      </c>
      <c r="M37" s="667" t="s">
        <v>1607</v>
      </c>
      <c r="N37" s="696"/>
    </row>
    <row r="38" spans="1:14" ht="115.5" customHeight="1" x14ac:dyDescent="0.25">
      <c r="A38" s="816"/>
      <c r="B38" s="504">
        <v>19</v>
      </c>
      <c r="C38" s="505" t="s">
        <v>19</v>
      </c>
      <c r="D38" s="506" t="s">
        <v>55</v>
      </c>
      <c r="E38" s="1270">
        <v>0.24</v>
      </c>
      <c r="F38" s="509" t="s">
        <v>788</v>
      </c>
      <c r="G38" s="502" t="s">
        <v>82</v>
      </c>
      <c r="H38" s="502" t="s">
        <v>81</v>
      </c>
      <c r="I38" s="502" t="s">
        <v>787</v>
      </c>
      <c r="J38" s="502" t="s">
        <v>786</v>
      </c>
      <c r="K38" s="501"/>
      <c r="L38" s="503" t="str">
        <f>IF(K38=1,E38*(1/5),IF(K38=2,E38*(2/5),IF(K38=3,E38*(3/5),IF(K38=4,E38*(4/5),IF(K38=5,E38*(5/5),"sila pilih 1-5")))))</f>
        <v>sila pilih 1-5</v>
      </c>
      <c r="M38" s="724" t="s">
        <v>1608</v>
      </c>
      <c r="N38" s="696"/>
    </row>
    <row r="39" spans="1:14" ht="204" customHeight="1" x14ac:dyDescent="0.25">
      <c r="A39" s="816"/>
      <c r="B39" s="504">
        <v>20</v>
      </c>
      <c r="C39" s="505" t="s">
        <v>20</v>
      </c>
      <c r="D39" s="506" t="s">
        <v>789</v>
      </c>
      <c r="E39" s="1270">
        <v>0.3</v>
      </c>
      <c r="F39" s="509" t="s">
        <v>109</v>
      </c>
      <c r="G39" s="502" t="s">
        <v>69</v>
      </c>
      <c r="H39" s="502" t="s">
        <v>68</v>
      </c>
      <c r="I39" s="502" t="s">
        <v>61</v>
      </c>
      <c r="J39" s="502" t="s">
        <v>64</v>
      </c>
      <c r="K39" s="501"/>
      <c r="L39" s="503" t="str">
        <f>IF(K39=1,E39*(1/5),IF(K39=2,E39*(2/5),IF(K39=3,E39*(3/5),IF(K39=4,E39*(4/5),IF(K39=5,E39*(5/5),"sila pilih 1-5")))))</f>
        <v>sila pilih 1-5</v>
      </c>
      <c r="M39" s="724" t="s">
        <v>1609</v>
      </c>
      <c r="N39" s="696"/>
    </row>
    <row r="40" spans="1:14" s="893" customFormat="1" ht="61.5" customHeight="1" x14ac:dyDescent="0.25">
      <c r="A40" s="891"/>
      <c r="B40" s="1381" t="s">
        <v>113</v>
      </c>
      <c r="C40" s="1382"/>
      <c r="D40" s="1382"/>
      <c r="E40" s="810">
        <f>SUM(E42:E45)</f>
        <v>0.6</v>
      </c>
      <c r="F40" s="818"/>
      <c r="G40" s="811"/>
      <c r="H40" s="811"/>
      <c r="I40" s="811"/>
      <c r="J40" s="811"/>
      <c r="K40" s="812"/>
      <c r="L40" s="811">
        <f>SUM(L41:L45)</f>
        <v>0</v>
      </c>
      <c r="M40" s="892"/>
      <c r="N40" s="1247"/>
    </row>
    <row r="41" spans="1:14" s="873" customFormat="1" ht="126" x14ac:dyDescent="0.25">
      <c r="A41" s="822"/>
      <c r="B41" s="823" t="s">
        <v>766</v>
      </c>
      <c r="C41" s="894"/>
      <c r="D41" s="895"/>
      <c r="E41" s="825"/>
      <c r="F41" s="896"/>
      <c r="G41" s="829"/>
      <c r="H41" s="829"/>
      <c r="I41" s="829"/>
      <c r="J41" s="829"/>
      <c r="K41" s="828"/>
      <c r="L41" s="829"/>
      <c r="M41" s="869" t="s">
        <v>115</v>
      </c>
      <c r="N41" s="1245"/>
    </row>
    <row r="42" spans="1:14" s="668" customFormat="1" ht="236.25" customHeight="1" x14ac:dyDescent="0.25">
      <c r="A42" s="522"/>
      <c r="B42" s="504">
        <v>21</v>
      </c>
      <c r="C42" s="505" t="s">
        <v>17</v>
      </c>
      <c r="D42" s="506" t="s">
        <v>790</v>
      </c>
      <c r="E42" s="1270">
        <v>0.15</v>
      </c>
      <c r="F42" s="513" t="s">
        <v>18</v>
      </c>
      <c r="G42" s="505" t="s">
        <v>89</v>
      </c>
      <c r="H42" s="505" t="s">
        <v>90</v>
      </c>
      <c r="I42" s="505" t="s">
        <v>91</v>
      </c>
      <c r="J42" s="505" t="s">
        <v>92</v>
      </c>
      <c r="K42" s="501"/>
      <c r="L42" s="503" t="str">
        <f>IF(K42=1,E42*(0/4),IF(K42=2,E42*(1/4),IF(K42=3,E42*(2/4),IF(K42=4,E42*(3/4),IF(K42=5,E42*(4/4),"sila pilih 1-5")))))</f>
        <v>sila pilih 1-5</v>
      </c>
      <c r="M42" s="518" t="s">
        <v>1610</v>
      </c>
      <c r="N42" s="696"/>
    </row>
    <row r="43" spans="1:14" s="668" customFormat="1" ht="198" customHeight="1" x14ac:dyDescent="0.25">
      <c r="A43" s="522"/>
      <c r="B43" s="504">
        <v>22</v>
      </c>
      <c r="C43" s="505" t="s">
        <v>19</v>
      </c>
      <c r="D43" s="506" t="s">
        <v>802</v>
      </c>
      <c r="E43" s="1270">
        <v>0.15</v>
      </c>
      <c r="F43" s="509" t="s">
        <v>803</v>
      </c>
      <c r="G43" s="502" t="s">
        <v>804</v>
      </c>
      <c r="H43" s="502" t="s">
        <v>805</v>
      </c>
      <c r="I43" s="502" t="s">
        <v>806</v>
      </c>
      <c r="J43" s="502" t="s">
        <v>807</v>
      </c>
      <c r="K43" s="501"/>
      <c r="L43" s="503" t="str">
        <f>IF(K43=1,E43*(1/5),IF(K43=2,E43*(2/5),IF(K43=3,E43*(3/5),IF(K43=4,E43*(4/5),IF(K43=5,E43*(5/5),"sila pilih 1-5")))))</f>
        <v>sila pilih 1-5</v>
      </c>
      <c r="M43" s="724" t="s">
        <v>1611</v>
      </c>
      <c r="N43" s="696"/>
    </row>
    <row r="44" spans="1:14" s="668" customFormat="1" ht="225.75" customHeight="1" x14ac:dyDescent="0.25">
      <c r="A44" s="522"/>
      <c r="B44" s="504">
        <v>23</v>
      </c>
      <c r="C44" s="505" t="s">
        <v>20</v>
      </c>
      <c r="D44" s="506" t="s">
        <v>1448</v>
      </c>
      <c r="E44" s="1270">
        <v>0.15</v>
      </c>
      <c r="F44" s="509" t="s">
        <v>1451</v>
      </c>
      <c r="G44" s="897"/>
      <c r="H44" s="502" t="s">
        <v>1438</v>
      </c>
      <c r="I44" s="897"/>
      <c r="J44" s="502" t="s">
        <v>1439</v>
      </c>
      <c r="K44" s="501"/>
      <c r="L44" s="503" t="str">
        <f>IF(K44=1,E44*(1/3),IF(K44=3,E44*(2/3),IF(K44=5,E44*(3/3),"sila pilih 1,3 atau 5")))</f>
        <v>sila pilih 1,3 atau 5</v>
      </c>
      <c r="M44" s="724" t="s">
        <v>1612</v>
      </c>
      <c r="N44" s="1248"/>
    </row>
    <row r="45" spans="1:14" s="668" customFormat="1" ht="186.75" customHeight="1" x14ac:dyDescent="0.25">
      <c r="A45" s="522"/>
      <c r="B45" s="504">
        <v>24</v>
      </c>
      <c r="C45" s="505" t="s">
        <v>21</v>
      </c>
      <c r="D45" s="506" t="s">
        <v>98</v>
      </c>
      <c r="E45" s="1270">
        <v>0.15</v>
      </c>
      <c r="F45" s="513" t="s">
        <v>18</v>
      </c>
      <c r="G45" s="505" t="s">
        <v>89</v>
      </c>
      <c r="H45" s="505" t="s">
        <v>90</v>
      </c>
      <c r="I45" s="505" t="s">
        <v>93</v>
      </c>
      <c r="J45" s="505" t="s">
        <v>94</v>
      </c>
      <c r="K45" s="501"/>
      <c r="L45" s="503" t="str">
        <f>IF(K45=1,E45*(0/4),IF(K45=2,E45*(1/4),IF(K45=3,E45*(2/4),IF(K45=4,E45*(3/4),IF(K45=5,E45*(4/4),"sila pilih 1-5")))))</f>
        <v>sila pilih 1-5</v>
      </c>
      <c r="M45" s="724" t="s">
        <v>1613</v>
      </c>
      <c r="N45" s="696"/>
    </row>
    <row r="46" spans="1:14" s="893" customFormat="1" ht="43.5" customHeight="1" x14ac:dyDescent="0.25">
      <c r="A46" s="898"/>
      <c r="B46" s="1381" t="s">
        <v>772</v>
      </c>
      <c r="C46" s="1382"/>
      <c r="D46" s="1382"/>
      <c r="E46" s="810">
        <f>SUM(E47:E52)</f>
        <v>0.60000000000000009</v>
      </c>
      <c r="F46" s="818"/>
      <c r="G46" s="811"/>
      <c r="H46" s="811"/>
      <c r="I46" s="811"/>
      <c r="J46" s="811"/>
      <c r="K46" s="812"/>
      <c r="L46" s="811">
        <f>SUM(L47:L52)</f>
        <v>0</v>
      </c>
      <c r="M46" s="899"/>
      <c r="N46" s="1247"/>
    </row>
    <row r="47" spans="1:14" s="668" customFormat="1" ht="63" customHeight="1" x14ac:dyDescent="0.25">
      <c r="A47" s="522"/>
      <c r="B47" s="900" t="s">
        <v>767</v>
      </c>
      <c r="C47" s="901"/>
      <c r="D47" s="902"/>
      <c r="E47" s="903"/>
      <c r="F47" s="904"/>
      <c r="G47" s="905"/>
      <c r="H47" s="905"/>
      <c r="I47" s="905"/>
      <c r="J47" s="905"/>
      <c r="K47" s="906"/>
      <c r="L47" s="905"/>
      <c r="M47" s="907" t="s">
        <v>99</v>
      </c>
      <c r="N47" s="723"/>
    </row>
    <row r="48" spans="1:14" s="668" customFormat="1" ht="201" customHeight="1" x14ac:dyDescent="0.25">
      <c r="A48" s="522"/>
      <c r="B48" s="504">
        <v>25</v>
      </c>
      <c r="C48" s="505" t="s">
        <v>17</v>
      </c>
      <c r="D48" s="506" t="s">
        <v>1614</v>
      </c>
      <c r="E48" s="1270">
        <v>0.08</v>
      </c>
      <c r="F48" s="509" t="s">
        <v>1440</v>
      </c>
      <c r="G48" s="874"/>
      <c r="H48" s="502" t="s">
        <v>792</v>
      </c>
      <c r="I48" s="874"/>
      <c r="J48" s="502" t="s">
        <v>791</v>
      </c>
      <c r="K48" s="501"/>
      <c r="L48" s="503" t="str">
        <f>IF(K48=1,E48*(0/3),IF(K48=3,E48*(1/2),IF(K48=5,E48*(2/2),"sila pilih 1,3 atau 5")))</f>
        <v>sila pilih 1,3 atau 5</v>
      </c>
      <c r="M48" s="667" t="s">
        <v>1615</v>
      </c>
      <c r="N48" s="908"/>
    </row>
    <row r="49" spans="1:14" s="668" customFormat="1" ht="197.25" customHeight="1" x14ac:dyDescent="0.25">
      <c r="A49" s="522"/>
      <c r="B49" s="504">
        <v>26</v>
      </c>
      <c r="C49" s="505" t="s">
        <v>19</v>
      </c>
      <c r="D49" s="506" t="s">
        <v>1452</v>
      </c>
      <c r="E49" s="1270">
        <v>0.16</v>
      </c>
      <c r="F49" s="502" t="s">
        <v>1441</v>
      </c>
      <c r="G49" s="502" t="s">
        <v>1442</v>
      </c>
      <c r="H49" s="502" t="s">
        <v>1443</v>
      </c>
      <c r="I49" s="502" t="s">
        <v>1444</v>
      </c>
      <c r="J49" s="517">
        <v>1</v>
      </c>
      <c r="K49" s="501"/>
      <c r="L49" s="503" t="str">
        <f>IF(K49=1,E49*(1/5),IF(K49=2,E49*(2/5),IF(K49=3,E49*(3/5),IF(K49=4,E49*(4/5),IF(K49=5,E49*(5/5),"sila pilih 1-5")))))</f>
        <v>sila pilih 1-5</v>
      </c>
      <c r="M49" s="667" t="s">
        <v>1616</v>
      </c>
      <c r="N49" s="1249"/>
    </row>
    <row r="50" spans="1:14" s="668" customFormat="1" ht="198.75" customHeight="1" x14ac:dyDescent="0.25">
      <c r="A50" s="522"/>
      <c r="B50" s="504">
        <v>27</v>
      </c>
      <c r="C50" s="505" t="s">
        <v>20</v>
      </c>
      <c r="D50" s="506" t="s">
        <v>1453</v>
      </c>
      <c r="E50" s="1270">
        <v>0.16</v>
      </c>
      <c r="F50" s="502" t="s">
        <v>1441</v>
      </c>
      <c r="G50" s="502" t="s">
        <v>1442</v>
      </c>
      <c r="H50" s="502" t="s">
        <v>1443</v>
      </c>
      <c r="I50" s="502" t="s">
        <v>1444</v>
      </c>
      <c r="J50" s="517">
        <v>1</v>
      </c>
      <c r="K50" s="501"/>
      <c r="L50" s="503" t="str">
        <f>IF(K50=1,E50*(1/5),IF(K50=2,E50*(2/5),IF(K50=3,E50*(3/5),IF(K50=4,E50*(4/5),IF(K50=5,E50*(5/5),"sila pilih 1-5")))))</f>
        <v>sila pilih 1-5</v>
      </c>
      <c r="M50" s="735" t="s">
        <v>1454</v>
      </c>
      <c r="N50" s="1249"/>
    </row>
    <row r="51" spans="1:14" s="668" customFormat="1" ht="199.5" customHeight="1" x14ac:dyDescent="0.25">
      <c r="A51" s="522"/>
      <c r="B51" s="504">
        <v>28</v>
      </c>
      <c r="C51" s="505" t="s">
        <v>21</v>
      </c>
      <c r="D51" s="506" t="s">
        <v>1270</v>
      </c>
      <c r="E51" s="1270">
        <v>0.08</v>
      </c>
      <c r="F51" s="509" t="s">
        <v>796</v>
      </c>
      <c r="G51" s="502" t="s">
        <v>795</v>
      </c>
      <c r="H51" s="502" t="s">
        <v>794</v>
      </c>
      <c r="I51" s="502" t="s">
        <v>793</v>
      </c>
      <c r="J51" s="502" t="s">
        <v>797</v>
      </c>
      <c r="K51" s="501"/>
      <c r="L51" s="503" t="str">
        <f>IF(K51=1,E51*(1/5),IF(K51=2,E51*(2/5),IF(K51=3,E51*(3/5),IF(K51=4,E51*(4/5),IF(K51=5,E51*(5/5),"sila pilih 1-5")))))</f>
        <v>sila pilih 1-5</v>
      </c>
      <c r="M51" s="724" t="s">
        <v>1617</v>
      </c>
      <c r="N51" s="1249"/>
    </row>
    <row r="52" spans="1:14" s="912" customFormat="1" ht="310.5" customHeight="1" x14ac:dyDescent="0.25">
      <c r="A52" s="909"/>
      <c r="B52" s="504">
        <v>29</v>
      </c>
      <c r="C52" s="505" t="s">
        <v>3</v>
      </c>
      <c r="D52" s="506" t="s">
        <v>1322</v>
      </c>
      <c r="E52" s="1270">
        <v>0.12</v>
      </c>
      <c r="F52" s="509" t="s">
        <v>109</v>
      </c>
      <c r="G52" s="502" t="s">
        <v>69</v>
      </c>
      <c r="H52" s="502" t="s">
        <v>68</v>
      </c>
      <c r="I52" s="502" t="s">
        <v>61</v>
      </c>
      <c r="J52" s="502" t="s">
        <v>64</v>
      </c>
      <c r="K52" s="501"/>
      <c r="L52" s="910" t="str">
        <f>IF(K52=1,E52*(1/5),IF(K52=2,E52*(2/5),IF(K52=3,E52*(3/5),IF(K52=4,E52*(4/5),IF(K52=5,E52*(5/5),"sila pilih 1-5")))))</f>
        <v>sila pilih 1-5</v>
      </c>
      <c r="M52" s="911" t="s">
        <v>1618</v>
      </c>
      <c r="N52" s="696"/>
    </row>
    <row r="53" spans="1:14" ht="186" customHeight="1" x14ac:dyDescent="0.25">
      <c r="A53" s="1370" t="s">
        <v>114</v>
      </c>
      <c r="B53" s="1371"/>
      <c r="C53" s="1371"/>
      <c r="D53" s="1371"/>
      <c r="E53" s="804">
        <f>SUM(E54,E57,E62,E67,E70,E72,E78,E80)</f>
        <v>4</v>
      </c>
      <c r="F53" s="913"/>
      <c r="G53" s="914"/>
      <c r="H53" s="914"/>
      <c r="I53" s="914"/>
      <c r="J53" s="914"/>
      <c r="K53" s="915"/>
      <c r="L53" s="806">
        <f>SUM(L54,L57,L62,L67,L70,L72,L78,L80)</f>
        <v>0</v>
      </c>
      <c r="M53" s="916" t="s">
        <v>1455</v>
      </c>
      <c r="N53" s="1240"/>
    </row>
    <row r="54" spans="1:14" s="815" customFormat="1" ht="45" customHeight="1" x14ac:dyDescent="0.25">
      <c r="A54" s="917"/>
      <c r="B54" s="1381" t="s">
        <v>1344</v>
      </c>
      <c r="C54" s="1382"/>
      <c r="D54" s="1382"/>
      <c r="E54" s="810">
        <f>SUM(E55:E56)</f>
        <v>0.52</v>
      </c>
      <c r="F54" s="918"/>
      <c r="G54" s="919"/>
      <c r="H54" s="919"/>
      <c r="I54" s="919"/>
      <c r="J54" s="919"/>
      <c r="K54" s="812"/>
      <c r="L54" s="811">
        <f>SUM(L55:L56)</f>
        <v>0</v>
      </c>
      <c r="M54" s="892"/>
      <c r="N54" s="1241"/>
    </row>
    <row r="55" spans="1:14" ht="218.25" customHeight="1" x14ac:dyDescent="0.25">
      <c r="A55" s="522"/>
      <c r="B55" s="504">
        <v>1</v>
      </c>
      <c r="C55" s="505" t="s">
        <v>17</v>
      </c>
      <c r="D55" s="506" t="s">
        <v>799</v>
      </c>
      <c r="E55" s="1270">
        <v>0.21</v>
      </c>
      <c r="F55" s="509" t="s">
        <v>70</v>
      </c>
      <c r="G55" s="502" t="s">
        <v>69</v>
      </c>
      <c r="H55" s="502" t="s">
        <v>68</v>
      </c>
      <c r="I55" s="502" t="s">
        <v>67</v>
      </c>
      <c r="J55" s="502" t="s">
        <v>66</v>
      </c>
      <c r="K55" s="501"/>
      <c r="L55" s="503" t="str">
        <f>IF(K55=1,E55*(1/5),IF(K55=2,E55*(2/5),IF(K55=3,E55*(3/5),IF(K55=4,E55*(4/5),IF(K55=5,E55*(5/5),"sila pilih 1-5")))))</f>
        <v>sila pilih 1-5</v>
      </c>
      <c r="M55" s="724" t="s">
        <v>1619</v>
      </c>
      <c r="N55" s="738"/>
    </row>
    <row r="56" spans="1:14" ht="99" customHeight="1" x14ac:dyDescent="0.25">
      <c r="A56" s="522"/>
      <c r="B56" s="504">
        <v>2</v>
      </c>
      <c r="C56" s="505" t="s">
        <v>19</v>
      </c>
      <c r="D56" s="506" t="s">
        <v>63</v>
      </c>
      <c r="E56" s="1270">
        <v>0.31</v>
      </c>
      <c r="F56" s="509" t="s">
        <v>70</v>
      </c>
      <c r="G56" s="502" t="s">
        <v>69</v>
      </c>
      <c r="H56" s="502" t="s">
        <v>68</v>
      </c>
      <c r="I56" s="502" t="s">
        <v>67</v>
      </c>
      <c r="J56" s="502" t="s">
        <v>66</v>
      </c>
      <c r="K56" s="501"/>
      <c r="L56" s="503" t="str">
        <f>IF(K56=1,E56*(1/5),IF(K56=2,E56*(2/5),IF(K56=3,E56*(3/5),IF(K56=4,E56*(4/5),IF(K56=5,E56*(5/5),"sila pilih 1-5")))))</f>
        <v>sila pilih 1-5</v>
      </c>
      <c r="M56" s="724" t="s">
        <v>1620</v>
      </c>
      <c r="N56" s="738"/>
    </row>
    <row r="57" spans="1:14" s="815" customFormat="1" ht="51.75" customHeight="1" x14ac:dyDescent="0.25">
      <c r="A57" s="817"/>
      <c r="B57" s="1381" t="s">
        <v>1345</v>
      </c>
      <c r="C57" s="1382"/>
      <c r="D57" s="1382"/>
      <c r="E57" s="810">
        <f>SUM(E58:E61)</f>
        <v>0.48</v>
      </c>
      <c r="F57" s="918"/>
      <c r="G57" s="919"/>
      <c r="H57" s="919"/>
      <c r="I57" s="919"/>
      <c r="J57" s="919"/>
      <c r="K57" s="812"/>
      <c r="L57" s="811">
        <f>SUM(L58:L61)</f>
        <v>0</v>
      </c>
      <c r="M57" s="892"/>
      <c r="N57" s="1241"/>
    </row>
    <row r="58" spans="1:14" ht="234" customHeight="1" x14ac:dyDescent="0.25">
      <c r="A58" s="522"/>
      <c r="B58" s="504">
        <v>3</v>
      </c>
      <c r="C58" s="505" t="s">
        <v>17</v>
      </c>
      <c r="D58" s="506" t="s">
        <v>57</v>
      </c>
      <c r="E58" s="1270">
        <v>0.14000000000000001</v>
      </c>
      <c r="F58" s="509" t="s">
        <v>49</v>
      </c>
      <c r="G58" s="502" t="s">
        <v>50</v>
      </c>
      <c r="H58" s="502" t="s">
        <v>51</v>
      </c>
      <c r="I58" s="502" t="s">
        <v>52</v>
      </c>
      <c r="J58" s="502" t="s">
        <v>53</v>
      </c>
      <c r="K58" s="501"/>
      <c r="L58" s="503" t="str">
        <f>IF(K58=1,E58*(0/4),IF(K58=2,E58*(1/4),IF(K58=3,E58*(2/4),IF(K58=4,E58*(3/4),IF(K58=5,E58*(4/4),"sila pilih 1-5")))))</f>
        <v>sila pilih 1-5</v>
      </c>
      <c r="M58" s="724" t="s">
        <v>1621</v>
      </c>
      <c r="N58" s="738"/>
    </row>
    <row r="59" spans="1:14" ht="222" customHeight="1" x14ac:dyDescent="0.25">
      <c r="A59" s="522"/>
      <c r="B59" s="504">
        <v>4</v>
      </c>
      <c r="C59" s="505" t="s">
        <v>19</v>
      </c>
      <c r="D59" s="506" t="s">
        <v>84</v>
      </c>
      <c r="E59" s="1270">
        <v>0.1</v>
      </c>
      <c r="F59" s="509" t="s">
        <v>24</v>
      </c>
      <c r="G59" s="874"/>
      <c r="H59" s="874"/>
      <c r="I59" s="874"/>
      <c r="J59" s="502" t="s">
        <v>117</v>
      </c>
      <c r="K59" s="501"/>
      <c r="L59" s="503" t="str">
        <f>IF(K59=1,E59*0,IF(K59=5,E59*1,"sila pilih 1 atau 5 sahaja"))</f>
        <v>sila pilih 1 atau 5 sahaja</v>
      </c>
      <c r="M59" s="724" t="s">
        <v>1622</v>
      </c>
      <c r="N59" s="738"/>
    </row>
    <row r="60" spans="1:14" ht="273" customHeight="1" x14ac:dyDescent="0.25">
      <c r="A60" s="522"/>
      <c r="B60" s="504">
        <v>5</v>
      </c>
      <c r="C60" s="505" t="s">
        <v>20</v>
      </c>
      <c r="D60" s="506" t="s">
        <v>768</v>
      </c>
      <c r="E60" s="1270">
        <v>0.12</v>
      </c>
      <c r="F60" s="513" t="s">
        <v>18</v>
      </c>
      <c r="G60" s="502" t="s">
        <v>25</v>
      </c>
      <c r="H60" s="502" t="s">
        <v>26</v>
      </c>
      <c r="I60" s="502" t="s">
        <v>27</v>
      </c>
      <c r="J60" s="502" t="s">
        <v>28</v>
      </c>
      <c r="K60" s="501"/>
      <c r="L60" s="503" t="str">
        <f>IF(K60=1,E60*(0/4),IF(K60=2,E60*(1/4),IF(K60=3,E60*(2/4),IF(K60=4,E60*(3/4),IF(K60=5,E60*(4/4),"sila pilih 1-5")))))</f>
        <v>sila pilih 1-5</v>
      </c>
      <c r="M60" s="724" t="s">
        <v>1623</v>
      </c>
      <c r="N60" s="738"/>
    </row>
    <row r="61" spans="1:14" ht="306.75" customHeight="1" x14ac:dyDescent="0.25">
      <c r="A61" s="522"/>
      <c r="B61" s="504">
        <v>6</v>
      </c>
      <c r="C61" s="505" t="s">
        <v>21</v>
      </c>
      <c r="D61" s="506" t="s">
        <v>83</v>
      </c>
      <c r="E61" s="1270">
        <v>0.12</v>
      </c>
      <c r="F61" s="513" t="s">
        <v>100</v>
      </c>
      <c r="G61" s="874"/>
      <c r="H61" s="505" t="s">
        <v>101</v>
      </c>
      <c r="I61" s="874"/>
      <c r="J61" s="505" t="s">
        <v>102</v>
      </c>
      <c r="K61" s="501"/>
      <c r="L61" s="503" t="str">
        <f>IF(K61=1,E61*(1/3),IF(K61=3,E61*(2/3),IF(K61=5,E61*(3/3),"sila pilih 1,3 atau 5")))</f>
        <v>sila pilih 1,3 atau 5</v>
      </c>
      <c r="M61" s="724" t="s">
        <v>1624</v>
      </c>
      <c r="N61" s="738"/>
    </row>
    <row r="62" spans="1:14" s="815" customFormat="1" ht="37.5" customHeight="1" x14ac:dyDescent="0.25">
      <c r="A62" s="817"/>
      <c r="B62" s="1381" t="s">
        <v>1346</v>
      </c>
      <c r="C62" s="1382"/>
      <c r="D62" s="1382"/>
      <c r="E62" s="810">
        <f>SUM(E63:E66)</f>
        <v>0.48</v>
      </c>
      <c r="F62" s="918"/>
      <c r="G62" s="919"/>
      <c r="H62" s="919"/>
      <c r="I62" s="919"/>
      <c r="J62" s="919"/>
      <c r="K62" s="812"/>
      <c r="L62" s="811">
        <f>SUM(L63:L66)</f>
        <v>0</v>
      </c>
      <c r="M62" s="892"/>
      <c r="N62" s="1241"/>
    </row>
    <row r="63" spans="1:14" ht="303.75" customHeight="1" x14ac:dyDescent="0.25">
      <c r="A63" s="522"/>
      <c r="B63" s="504">
        <v>7</v>
      </c>
      <c r="C63" s="505" t="s">
        <v>17</v>
      </c>
      <c r="D63" s="506" t="s">
        <v>29</v>
      </c>
      <c r="E63" s="1270">
        <v>0.12</v>
      </c>
      <c r="F63" s="509" t="s">
        <v>30</v>
      </c>
      <c r="G63" s="874"/>
      <c r="H63" s="874"/>
      <c r="I63" s="874"/>
      <c r="J63" s="502" t="s">
        <v>31</v>
      </c>
      <c r="K63" s="501"/>
      <c r="L63" s="503" t="str">
        <f>IF(K63=1,E63*0,IF(K63=5,E63*1,"sila pilih 1 atau 5 sahaja"))</f>
        <v>sila pilih 1 atau 5 sahaja</v>
      </c>
      <c r="M63" s="726" t="s">
        <v>1625</v>
      </c>
      <c r="N63" s="738"/>
    </row>
    <row r="64" spans="1:14" ht="306" x14ac:dyDescent="0.25">
      <c r="A64" s="522"/>
      <c r="B64" s="504">
        <v>8</v>
      </c>
      <c r="C64" s="505" t="s">
        <v>19</v>
      </c>
      <c r="D64" s="506" t="s">
        <v>1489</v>
      </c>
      <c r="E64" s="1270">
        <v>0.12</v>
      </c>
      <c r="F64" s="513" t="s">
        <v>103</v>
      </c>
      <c r="G64" s="874"/>
      <c r="H64" s="505" t="s">
        <v>104</v>
      </c>
      <c r="I64" s="874"/>
      <c r="J64" s="505" t="s">
        <v>107</v>
      </c>
      <c r="K64" s="501"/>
      <c r="L64" s="503" t="str">
        <f>IF(K64=1,E64*(1/3),IF(K64=3,E64*(2/3),IF(K64=5,E64*(3/3),"sila pilih 1,3 atau 5")))</f>
        <v>sila pilih 1,3 atau 5</v>
      </c>
      <c r="M64" s="724" t="s">
        <v>1626</v>
      </c>
      <c r="N64" s="738"/>
    </row>
    <row r="65" spans="1:14" ht="332.25" customHeight="1" x14ac:dyDescent="0.25">
      <c r="A65" s="522"/>
      <c r="B65" s="504">
        <v>9</v>
      </c>
      <c r="C65" s="505" t="s">
        <v>20</v>
      </c>
      <c r="D65" s="506" t="s">
        <v>1627</v>
      </c>
      <c r="E65" s="1270">
        <v>0.12</v>
      </c>
      <c r="F65" s="513" t="s">
        <v>105</v>
      </c>
      <c r="G65" s="1295"/>
      <c r="H65" s="505" t="s">
        <v>106</v>
      </c>
      <c r="I65" s="1295"/>
      <c r="J65" s="505" t="s">
        <v>108</v>
      </c>
      <c r="K65" s="501"/>
      <c r="L65" s="503" t="str">
        <f>IF(K65=1,E65*(1/3),IF(K65=3,E65*(2/3),IF(K65=5,E65*(3/3),"sila pilih 1,3 atau 5")))</f>
        <v>sila pilih 1,3 atau 5</v>
      </c>
      <c r="M65" s="724" t="s">
        <v>1628</v>
      </c>
      <c r="N65" s="738"/>
    </row>
    <row r="66" spans="1:14" ht="251.25" customHeight="1" x14ac:dyDescent="0.25">
      <c r="A66" s="522"/>
      <c r="B66" s="504">
        <v>10</v>
      </c>
      <c r="C66" s="505" t="s">
        <v>21</v>
      </c>
      <c r="D66" s="506" t="s">
        <v>1629</v>
      </c>
      <c r="E66" s="1270">
        <v>0.12</v>
      </c>
      <c r="F66" s="513" t="s">
        <v>30</v>
      </c>
      <c r="G66" s="1295"/>
      <c r="H66" s="1296"/>
      <c r="I66" s="1295"/>
      <c r="J66" s="505" t="s">
        <v>31</v>
      </c>
      <c r="K66" s="501"/>
      <c r="L66" s="503" t="str">
        <f>IF(K66=1,E66*0,IF(K66=5,E66*1,"sila pilih 1 atau 5 sahaja"))</f>
        <v>sila pilih 1 atau 5 sahaja</v>
      </c>
      <c r="M66" s="724" t="s">
        <v>1630</v>
      </c>
      <c r="N66" s="738"/>
    </row>
    <row r="67" spans="1:14" s="815" customFormat="1" ht="39" customHeight="1" x14ac:dyDescent="0.25">
      <c r="A67" s="817"/>
      <c r="B67" s="1381" t="s">
        <v>1353</v>
      </c>
      <c r="C67" s="1382"/>
      <c r="D67" s="1382"/>
      <c r="E67" s="810">
        <f>SUM(E68:E69)</f>
        <v>0.52</v>
      </c>
      <c r="F67" s="918"/>
      <c r="G67" s="919"/>
      <c r="H67" s="919"/>
      <c r="I67" s="919"/>
      <c r="J67" s="919"/>
      <c r="K67" s="812"/>
      <c r="L67" s="811">
        <f>SUM(L68:L69)</f>
        <v>0</v>
      </c>
      <c r="M67" s="892"/>
      <c r="N67" s="1241"/>
    </row>
    <row r="68" spans="1:14" ht="192.75" customHeight="1" x14ac:dyDescent="0.25">
      <c r="A68" s="522"/>
      <c r="B68" s="504">
        <v>11</v>
      </c>
      <c r="C68" s="505" t="s">
        <v>17</v>
      </c>
      <c r="D68" s="506" t="s">
        <v>85</v>
      </c>
      <c r="E68" s="1270">
        <v>0.26</v>
      </c>
      <c r="F68" s="513" t="s">
        <v>58</v>
      </c>
      <c r="G68" s="921"/>
      <c r="H68" s="505" t="s">
        <v>32</v>
      </c>
      <c r="I68" s="853"/>
      <c r="J68" s="505" t="s">
        <v>33</v>
      </c>
      <c r="K68" s="501"/>
      <c r="L68" s="503" t="str">
        <f>IF(K68=1,E68*(1/3),IF(K68=3,E68*(2/3),IF(K68=5,E68*(3/3),"sila pilih 1,3 atau 5")))</f>
        <v>sila pilih 1,3 atau 5</v>
      </c>
      <c r="M68" s="724" t="s">
        <v>1631</v>
      </c>
      <c r="N68" s="738"/>
    </row>
    <row r="69" spans="1:14" ht="121.5" customHeight="1" x14ac:dyDescent="0.25">
      <c r="A69" s="522"/>
      <c r="B69" s="504">
        <v>12</v>
      </c>
      <c r="C69" s="505" t="s">
        <v>19</v>
      </c>
      <c r="D69" s="506" t="s">
        <v>59</v>
      </c>
      <c r="E69" s="1270">
        <v>0.26</v>
      </c>
      <c r="F69" s="509" t="s">
        <v>109</v>
      </c>
      <c r="G69" s="502" t="s">
        <v>69</v>
      </c>
      <c r="H69" s="502" t="s">
        <v>68</v>
      </c>
      <c r="I69" s="502" t="s">
        <v>61</v>
      </c>
      <c r="J69" s="502" t="s">
        <v>64</v>
      </c>
      <c r="K69" s="501"/>
      <c r="L69" s="503" t="str">
        <f>IF(K69=1,E69*(1/5),IF(K69=2,E69*(2/5),IF(K69=3,E69*(3/5),IF(K69=4,E69*(4/5),IF(K69=5,E69*(5/5),"sila pilih 1-5")))))</f>
        <v>sila pilih 1-5</v>
      </c>
      <c r="M69" s="724" t="s">
        <v>1632</v>
      </c>
      <c r="N69" s="738"/>
    </row>
    <row r="70" spans="1:14" s="815" customFormat="1" ht="39" customHeight="1" x14ac:dyDescent="0.25">
      <c r="A70" s="817"/>
      <c r="B70" s="1381" t="s">
        <v>1348</v>
      </c>
      <c r="C70" s="1382"/>
      <c r="D70" s="1382"/>
      <c r="E70" s="810">
        <f>SUM(E71:E71)</f>
        <v>0.2</v>
      </c>
      <c r="F70" s="918"/>
      <c r="G70" s="919"/>
      <c r="H70" s="919"/>
      <c r="I70" s="919"/>
      <c r="J70" s="919"/>
      <c r="K70" s="812"/>
      <c r="L70" s="811">
        <f>SUM(L71:L71)</f>
        <v>0</v>
      </c>
      <c r="M70" s="922"/>
      <c r="N70" s="1241"/>
    </row>
    <row r="71" spans="1:14" ht="261" customHeight="1" x14ac:dyDescent="0.25">
      <c r="A71" s="522"/>
      <c r="B71" s="504">
        <v>13</v>
      </c>
      <c r="C71" s="505" t="s">
        <v>17</v>
      </c>
      <c r="D71" s="506" t="s">
        <v>773</v>
      </c>
      <c r="E71" s="1270">
        <v>0.2</v>
      </c>
      <c r="F71" s="513" t="s">
        <v>34</v>
      </c>
      <c r="G71" s="874"/>
      <c r="H71" s="505" t="s">
        <v>86</v>
      </c>
      <c r="I71" s="874"/>
      <c r="J71" s="505" t="s">
        <v>120</v>
      </c>
      <c r="K71" s="501"/>
      <c r="L71" s="503" t="str">
        <f>IF(K71=1,E71*(0/3),IF(K71=3,E71*(1/2),IF(K71=5,E71*(2/2),"sila pilih 1,3 atau 5")))</f>
        <v>sila pilih 1,3 atau 5</v>
      </c>
      <c r="M71" s="724" t="s">
        <v>1633</v>
      </c>
      <c r="N71" s="738"/>
    </row>
    <row r="72" spans="1:14" s="815" customFormat="1" ht="37.5" customHeight="1" x14ac:dyDescent="0.25">
      <c r="A72" s="817"/>
      <c r="B72" s="1381" t="s">
        <v>1349</v>
      </c>
      <c r="C72" s="1382"/>
      <c r="D72" s="1382"/>
      <c r="E72" s="810">
        <f>SUM(E73:E77)</f>
        <v>1.4</v>
      </c>
      <c r="F72" s="918"/>
      <c r="G72" s="919"/>
      <c r="H72" s="919"/>
      <c r="I72" s="919"/>
      <c r="J72" s="919"/>
      <c r="K72" s="812"/>
      <c r="L72" s="811">
        <f>SUM(L73:L77)</f>
        <v>0</v>
      </c>
      <c r="M72" s="922"/>
      <c r="N72" s="1241"/>
    </row>
    <row r="73" spans="1:14" ht="235.5" customHeight="1" x14ac:dyDescent="0.25">
      <c r="A73" s="923"/>
      <c r="B73" s="504">
        <v>14</v>
      </c>
      <c r="C73" s="505" t="s">
        <v>17</v>
      </c>
      <c r="D73" s="506" t="s">
        <v>35</v>
      </c>
      <c r="E73" s="1270">
        <v>0.35</v>
      </c>
      <c r="F73" s="509" t="s">
        <v>109</v>
      </c>
      <c r="G73" s="502" t="s">
        <v>69</v>
      </c>
      <c r="H73" s="502" t="s">
        <v>68</v>
      </c>
      <c r="I73" s="502" t="s">
        <v>61</v>
      </c>
      <c r="J73" s="502" t="s">
        <v>64</v>
      </c>
      <c r="K73" s="501"/>
      <c r="L73" s="503" t="str">
        <f>IF(K73=1,E73*(1/5),IF(K73=2,E73*(2/5),IF(K73=3,E73*(3/5),IF(K73=4,E73*(4/5),IF(K73=5,E73*(5/5),"sila pilih 1-5")))))</f>
        <v>sila pilih 1-5</v>
      </c>
      <c r="M73" s="667" t="s">
        <v>1634</v>
      </c>
      <c r="N73" s="1236"/>
    </row>
    <row r="74" spans="1:14" s="668" customFormat="1" ht="330" customHeight="1" x14ac:dyDescent="0.25">
      <c r="A74" s="522"/>
      <c r="B74" s="504">
        <v>15</v>
      </c>
      <c r="C74" s="505" t="s">
        <v>19</v>
      </c>
      <c r="D74" s="506" t="s">
        <v>36</v>
      </c>
      <c r="E74" s="1270">
        <v>0.35</v>
      </c>
      <c r="F74" s="509" t="s">
        <v>109</v>
      </c>
      <c r="G74" s="502" t="s">
        <v>69</v>
      </c>
      <c r="H74" s="502" t="s">
        <v>68</v>
      </c>
      <c r="I74" s="502" t="s">
        <v>61</v>
      </c>
      <c r="J74" s="502" t="s">
        <v>64</v>
      </c>
      <c r="K74" s="501"/>
      <c r="L74" s="503" t="str">
        <f>IF(K74=1,E74*(1/5),IF(K74=2,E74*(2/5),IF(K74=3,E74*(3/5),IF(K74=4,E74*(4/5),IF(K74=5,E74*(5/5),"sila pilih 1-5")))))</f>
        <v>sila pilih 1-5</v>
      </c>
      <c r="M74" s="724" t="s">
        <v>1635</v>
      </c>
      <c r="N74" s="738"/>
    </row>
    <row r="75" spans="1:14" s="668" customFormat="1" ht="306" customHeight="1" x14ac:dyDescent="0.25">
      <c r="A75" s="522"/>
      <c r="B75" s="504">
        <v>16</v>
      </c>
      <c r="C75" s="505" t="s">
        <v>20</v>
      </c>
      <c r="D75" s="506" t="s">
        <v>62</v>
      </c>
      <c r="E75" s="1270">
        <v>0.27999999999999997</v>
      </c>
      <c r="F75" s="509" t="s">
        <v>109</v>
      </c>
      <c r="G75" s="502" t="s">
        <v>69</v>
      </c>
      <c r="H75" s="502" t="s">
        <v>68</v>
      </c>
      <c r="I75" s="502" t="s">
        <v>61</v>
      </c>
      <c r="J75" s="502" t="s">
        <v>64</v>
      </c>
      <c r="K75" s="501"/>
      <c r="L75" s="503" t="str">
        <f>IF(K75=1,E75*(1/5),IF(K75=2,E75*(2/5),IF(K75=3,E75*(3/5),IF(K75=4,E75*(4/5),IF(K75=5,E75*(5/5),"sila pilih 1-5")))))</f>
        <v>sila pilih 1-5</v>
      </c>
      <c r="M75" s="724" t="s">
        <v>1636</v>
      </c>
      <c r="N75" s="738"/>
    </row>
    <row r="76" spans="1:14" ht="254.25" customHeight="1" x14ac:dyDescent="0.25">
      <c r="A76" s="522"/>
      <c r="B76" s="504">
        <v>17</v>
      </c>
      <c r="C76" s="505" t="s">
        <v>21</v>
      </c>
      <c r="D76" s="506" t="s">
        <v>37</v>
      </c>
      <c r="E76" s="1270">
        <v>0.27999999999999997</v>
      </c>
      <c r="F76" s="509" t="s">
        <v>109</v>
      </c>
      <c r="G76" s="502" t="s">
        <v>69</v>
      </c>
      <c r="H76" s="502" t="s">
        <v>68</v>
      </c>
      <c r="I76" s="502" t="s">
        <v>61</v>
      </c>
      <c r="J76" s="502" t="s">
        <v>64</v>
      </c>
      <c r="K76" s="501"/>
      <c r="L76" s="503" t="str">
        <f>IF(K76=1,E76*(1/5),IF(K76=2,E76*(2/5),IF(K76=3,E76*(3/5),IF(K76=4,E76*(4/5),IF(K76=5,E76*(5/5),"sila pilih 1-5")))))</f>
        <v>sila pilih 1-5</v>
      </c>
      <c r="M76" s="724" t="s">
        <v>1637</v>
      </c>
      <c r="N76" s="696"/>
    </row>
    <row r="77" spans="1:14" ht="151.5" customHeight="1" x14ac:dyDescent="0.25">
      <c r="A77" s="522"/>
      <c r="B77" s="504">
        <v>18</v>
      </c>
      <c r="C77" s="505" t="s">
        <v>3</v>
      </c>
      <c r="D77" s="506" t="s">
        <v>774</v>
      </c>
      <c r="E77" s="1270">
        <v>0.13999999999999999</v>
      </c>
      <c r="F77" s="509" t="s">
        <v>109</v>
      </c>
      <c r="G77" s="502" t="s">
        <v>69</v>
      </c>
      <c r="H77" s="502" t="s">
        <v>68</v>
      </c>
      <c r="I77" s="502" t="s">
        <v>61</v>
      </c>
      <c r="J77" s="502" t="s">
        <v>64</v>
      </c>
      <c r="K77" s="501"/>
      <c r="L77" s="503" t="str">
        <f>IF(K77=1,E77*(1/5),IF(K77=2,E77*(2/5),IF(K77=3,E77*(3/5),IF(K77=4,E77*(4/5),IF(K77=5,E77*(5/5),"sila pilih 1-5")))))</f>
        <v>sila pilih 1-5</v>
      </c>
      <c r="M77" s="724" t="s">
        <v>1638</v>
      </c>
      <c r="N77" s="696"/>
    </row>
    <row r="78" spans="1:14" s="815" customFormat="1" ht="54.75" customHeight="1" x14ac:dyDescent="0.25">
      <c r="A78" s="817"/>
      <c r="B78" s="1381" t="s">
        <v>1350</v>
      </c>
      <c r="C78" s="1382"/>
      <c r="D78" s="1382"/>
      <c r="E78" s="810">
        <f>SUM(E79:E79)</f>
        <v>0.28000000000000003</v>
      </c>
      <c r="F78" s="924"/>
      <c r="G78" s="812"/>
      <c r="H78" s="812"/>
      <c r="I78" s="812"/>
      <c r="J78" s="812"/>
      <c r="K78" s="812"/>
      <c r="L78" s="811">
        <f>SUM(L79:L79)</f>
        <v>0</v>
      </c>
      <c r="M78" s="922"/>
      <c r="N78" s="1241"/>
    </row>
    <row r="79" spans="1:14" ht="121.5" customHeight="1" x14ac:dyDescent="0.25">
      <c r="A79" s="522"/>
      <c r="B79" s="504">
        <v>19</v>
      </c>
      <c r="C79" s="505" t="s">
        <v>17</v>
      </c>
      <c r="D79" s="506" t="s">
        <v>5</v>
      </c>
      <c r="E79" s="1270">
        <v>0.28000000000000003</v>
      </c>
      <c r="F79" s="509" t="s">
        <v>45</v>
      </c>
      <c r="G79" s="502" t="s">
        <v>39</v>
      </c>
      <c r="H79" s="502" t="s">
        <v>40</v>
      </c>
      <c r="I79" s="502" t="s">
        <v>44</v>
      </c>
      <c r="J79" s="502" t="s">
        <v>43</v>
      </c>
      <c r="K79" s="501"/>
      <c r="L79" s="503" t="str">
        <f>IF(K79=1,E79*(1/5),IF(K79=2,E79*(2/5),IF(K79=3,E79*(3/5),IF(K79=4,E79*(4/5),IF(K79=5,E79*(5/5),"sila pilih 1-5")))))</f>
        <v>sila pilih 1-5</v>
      </c>
      <c r="M79" s="518" t="s">
        <v>1639</v>
      </c>
      <c r="N79" s="738"/>
    </row>
    <row r="80" spans="1:14" s="815" customFormat="1" ht="63.75" customHeight="1" x14ac:dyDescent="0.25">
      <c r="A80" s="817"/>
      <c r="B80" s="1381" t="s">
        <v>1351</v>
      </c>
      <c r="C80" s="1382"/>
      <c r="D80" s="1382"/>
      <c r="E80" s="810">
        <f>SUM(E81)</f>
        <v>0.12</v>
      </c>
      <c r="F80" s="924"/>
      <c r="G80" s="812"/>
      <c r="H80" s="812"/>
      <c r="I80" s="812"/>
      <c r="J80" s="812"/>
      <c r="K80" s="812"/>
      <c r="L80" s="811">
        <f>SUM(L81)</f>
        <v>0</v>
      </c>
      <c r="M80" s="922"/>
      <c r="N80" s="1241"/>
    </row>
    <row r="81" spans="1:14" ht="356.25" customHeight="1" x14ac:dyDescent="0.25">
      <c r="A81" s="522"/>
      <c r="B81" s="504">
        <v>20</v>
      </c>
      <c r="C81" s="505" t="s">
        <v>17</v>
      </c>
      <c r="D81" s="506" t="s">
        <v>87</v>
      </c>
      <c r="E81" s="1270">
        <v>0.12</v>
      </c>
      <c r="F81" s="513" t="s">
        <v>18</v>
      </c>
      <c r="G81" s="874"/>
      <c r="H81" s="874"/>
      <c r="I81" s="874"/>
      <c r="J81" s="505" t="s">
        <v>31</v>
      </c>
      <c r="K81" s="501"/>
      <c r="L81" s="503" t="str">
        <f>IF(K81=1,E81*0,IF(K81=5,E81*1,"sila pilih 1 atau 5 sahaja"))</f>
        <v>sila pilih 1 atau 5 sahaja</v>
      </c>
      <c r="M81" s="724" t="s">
        <v>1640</v>
      </c>
      <c r="N81" s="738"/>
    </row>
    <row r="82" spans="1:14" ht="54" customHeight="1" x14ac:dyDescent="0.25">
      <c r="A82" s="1370" t="s">
        <v>808</v>
      </c>
      <c r="B82" s="1371"/>
      <c r="C82" s="1371"/>
      <c r="D82" s="1371"/>
      <c r="E82" s="804">
        <f>SUM(E83,E96,E99,E111,E114)</f>
        <v>6</v>
      </c>
      <c r="F82" s="805"/>
      <c r="G82" s="806"/>
      <c r="H82" s="806"/>
      <c r="I82" s="806"/>
      <c r="J82" s="806"/>
      <c r="K82" s="925"/>
      <c r="L82" s="926">
        <f>SUM(L83,L96,L99,L111,L114)</f>
        <v>0</v>
      </c>
      <c r="M82" s="927"/>
      <c r="N82" s="736"/>
    </row>
    <row r="83" spans="1:14" ht="63.75" customHeight="1" x14ac:dyDescent="0.25">
      <c r="A83" s="817"/>
      <c r="B83" s="1381" t="s">
        <v>809</v>
      </c>
      <c r="C83" s="1382"/>
      <c r="D83" s="1382"/>
      <c r="E83" s="810">
        <f>SUM(E84:E95)</f>
        <v>2.7</v>
      </c>
      <c r="F83" s="918"/>
      <c r="G83" s="919"/>
      <c r="H83" s="919"/>
      <c r="I83" s="919"/>
      <c r="J83" s="919"/>
      <c r="K83" s="812"/>
      <c r="L83" s="811">
        <f>SUM(L84:L95)</f>
        <v>0</v>
      </c>
      <c r="M83" s="892"/>
      <c r="N83" s="1241"/>
    </row>
    <row r="84" spans="1:14" ht="222" customHeight="1" x14ac:dyDescent="0.25">
      <c r="A84" s="522"/>
      <c r="B84" s="504">
        <v>1</v>
      </c>
      <c r="C84" s="505" t="s">
        <v>17</v>
      </c>
      <c r="D84" s="506" t="s">
        <v>810</v>
      </c>
      <c r="E84" s="1270">
        <v>0.16200000000000001</v>
      </c>
      <c r="F84" s="513" t="s">
        <v>18</v>
      </c>
      <c r="G84" s="853"/>
      <c r="H84" s="505" t="s">
        <v>811</v>
      </c>
      <c r="I84" s="853"/>
      <c r="J84" s="505" t="s">
        <v>812</v>
      </c>
      <c r="K84" s="501"/>
      <c r="L84" s="503" t="str">
        <f>IF(K84=1,E84*(0/3),IF(K84=3,E84*(1/2),IF(K84=5,E84*(2/2),"sila pilih 1,3 atau 5")))</f>
        <v>sila pilih 1,3 atau 5</v>
      </c>
      <c r="M84" s="667" t="s">
        <v>1641</v>
      </c>
      <c r="N84" s="738"/>
    </row>
    <row r="85" spans="1:14" x14ac:dyDescent="0.25">
      <c r="A85" s="928"/>
      <c r="B85" s="900" t="s">
        <v>813</v>
      </c>
      <c r="C85" s="900"/>
      <c r="D85" s="929" t="s">
        <v>814</v>
      </c>
      <c r="E85" s="903"/>
      <c r="F85" s="930"/>
      <c r="G85" s="931"/>
      <c r="H85" s="931"/>
      <c r="I85" s="931"/>
      <c r="J85" s="931"/>
      <c r="K85" s="932"/>
      <c r="L85" s="933"/>
      <c r="M85" s="934"/>
      <c r="N85" s="1240"/>
    </row>
    <row r="86" spans="1:14" ht="108" x14ac:dyDescent="0.25">
      <c r="A86" s="511"/>
      <c r="B86" s="512">
        <v>2</v>
      </c>
      <c r="C86" s="505" t="s">
        <v>17</v>
      </c>
      <c r="D86" s="506" t="s">
        <v>1456</v>
      </c>
      <c r="E86" s="1270">
        <v>0.27</v>
      </c>
      <c r="F86" s="513" t="s">
        <v>815</v>
      </c>
      <c r="G86" s="837"/>
      <c r="H86" s="505" t="s">
        <v>816</v>
      </c>
      <c r="I86" s="837"/>
      <c r="J86" s="505" t="s">
        <v>817</v>
      </c>
      <c r="K86" s="501"/>
      <c r="L86" s="503" t="str">
        <f>IF(K86=1,E86*(0/3),IF(K86=3,E86*(1/2),IF(K86=5,E86*(2/2),"sila pilih 1,3 atau 5")))</f>
        <v>sila pilih 1,3 atau 5</v>
      </c>
      <c r="M86" s="667" t="s">
        <v>1423</v>
      </c>
      <c r="N86" s="1237"/>
    </row>
    <row r="87" spans="1:14" ht="101.25" customHeight="1" x14ac:dyDescent="0.25">
      <c r="A87" s="522"/>
      <c r="B87" s="504">
        <v>3</v>
      </c>
      <c r="C87" s="505" t="s">
        <v>19</v>
      </c>
      <c r="D87" s="506" t="s">
        <v>818</v>
      </c>
      <c r="E87" s="1270">
        <v>0.16200000000000001</v>
      </c>
      <c r="F87" s="509" t="s">
        <v>819</v>
      </c>
      <c r="G87" s="837"/>
      <c r="H87" s="502" t="s">
        <v>820</v>
      </c>
      <c r="I87" s="837"/>
      <c r="J87" s="502" t="s">
        <v>821</v>
      </c>
      <c r="K87" s="501"/>
      <c r="L87" s="503" t="str">
        <f>IF(K87=1,E87*(0/3),IF(K87=3,E87*(1/2),IF(K87=5,E87*(2/2),"sila pilih 1,3 atau 5")))</f>
        <v>sila pilih 1,3 atau 5</v>
      </c>
      <c r="M87" s="724" t="s">
        <v>1642</v>
      </c>
      <c r="N87" s="738"/>
    </row>
    <row r="88" spans="1:14" ht="202.9" customHeight="1" x14ac:dyDescent="0.25">
      <c r="A88" s="522"/>
      <c r="B88" s="504">
        <v>4</v>
      </c>
      <c r="C88" s="505" t="s">
        <v>20</v>
      </c>
      <c r="D88" s="506" t="s">
        <v>822</v>
      </c>
      <c r="E88" s="1270">
        <v>0.40500000000000003</v>
      </c>
      <c r="F88" s="509" t="s">
        <v>109</v>
      </c>
      <c r="G88" s="502" t="s">
        <v>69</v>
      </c>
      <c r="H88" s="502" t="s">
        <v>68</v>
      </c>
      <c r="I88" s="502" t="s">
        <v>61</v>
      </c>
      <c r="J88" s="502" t="s">
        <v>64</v>
      </c>
      <c r="K88" s="501"/>
      <c r="L88" s="503" t="str">
        <f>IF(K88=1,E88*(1/5),IF(K88=2,E88*(2/5),IF(K88=3,E88*(3/5),IF(K88=4,E88*(4/5),IF(K88=5,E88*(5/5),"sila pilih 1-5")))))</f>
        <v>sila pilih 1-5</v>
      </c>
      <c r="M88" s="667" t="s">
        <v>1643</v>
      </c>
      <c r="N88" s="738"/>
    </row>
    <row r="89" spans="1:14" ht="174" customHeight="1" x14ac:dyDescent="0.25">
      <c r="A89" s="522"/>
      <c r="B89" s="504">
        <v>5</v>
      </c>
      <c r="C89" s="505" t="s">
        <v>21</v>
      </c>
      <c r="D89" s="506" t="s">
        <v>1644</v>
      </c>
      <c r="E89" s="1270">
        <v>0.40500000000000003</v>
      </c>
      <c r="F89" s="509" t="s">
        <v>109</v>
      </c>
      <c r="G89" s="502" t="s">
        <v>69</v>
      </c>
      <c r="H89" s="502" t="s">
        <v>68</v>
      </c>
      <c r="I89" s="502" t="s">
        <v>61</v>
      </c>
      <c r="J89" s="502" t="s">
        <v>64</v>
      </c>
      <c r="K89" s="501"/>
      <c r="L89" s="503" t="str">
        <f>IF(K89=1,E89*(0/4),IF(K89=2,E89*(1/4),IF(K89=3,E89*(2/4),IF(K89=4,E89*(3/4),IF(K89=5,E89*(4/4),"sila pilih 1-5")))))</f>
        <v>sila pilih 1-5</v>
      </c>
      <c r="M89" s="724" t="s">
        <v>1645</v>
      </c>
      <c r="N89" s="1267" t="s">
        <v>1966</v>
      </c>
    </row>
    <row r="90" spans="1:14" ht="207.75" customHeight="1" x14ac:dyDescent="0.25">
      <c r="A90" s="522"/>
      <c r="B90" s="504">
        <v>6</v>
      </c>
      <c r="C90" s="505" t="s">
        <v>3</v>
      </c>
      <c r="D90" s="506" t="s">
        <v>827</v>
      </c>
      <c r="E90" s="1270">
        <v>0.40500000000000003</v>
      </c>
      <c r="F90" s="509" t="s">
        <v>109</v>
      </c>
      <c r="G90" s="502" t="s">
        <v>69</v>
      </c>
      <c r="H90" s="502" t="s">
        <v>68</v>
      </c>
      <c r="I90" s="502" t="s">
        <v>61</v>
      </c>
      <c r="J90" s="502" t="s">
        <v>64</v>
      </c>
      <c r="K90" s="501"/>
      <c r="L90" s="503" t="str">
        <f>IF(K90=1,E90*(0/4),IF(K90=2,E90*(1/4),IF(K90=3,E90*(2/4),IF(K90=4,E90*(3/4),IF(K90=5,E90*(4/4),"sila pilih 1-5")))))</f>
        <v>sila pilih 1-5</v>
      </c>
      <c r="M90" s="724" t="s">
        <v>1424</v>
      </c>
      <c r="N90" s="1237"/>
    </row>
    <row r="91" spans="1:14" ht="277.5" customHeight="1" x14ac:dyDescent="0.25">
      <c r="A91" s="522"/>
      <c r="B91" s="504">
        <v>7</v>
      </c>
      <c r="C91" s="505" t="s">
        <v>4</v>
      </c>
      <c r="D91" s="506" t="s">
        <v>932</v>
      </c>
      <c r="E91" s="1270">
        <v>0.40500000000000003</v>
      </c>
      <c r="F91" s="509" t="s">
        <v>18</v>
      </c>
      <c r="G91" s="853"/>
      <c r="H91" s="833" t="s">
        <v>933</v>
      </c>
      <c r="I91" s="853"/>
      <c r="J91" s="833" t="s">
        <v>934</v>
      </c>
      <c r="K91" s="501"/>
      <c r="L91" s="840" t="str">
        <f>IF(K91=1,E91*(0/3),IF(K91=3,E91*(1/2),IF(K91=5,E91*(2/2),"sila pilih 1,3 atau 5")))</f>
        <v>sila pilih 1,3 atau 5</v>
      </c>
      <c r="M91" s="724" t="s">
        <v>1646</v>
      </c>
      <c r="N91" s="738"/>
    </row>
    <row r="92" spans="1:14" ht="231.75" customHeight="1" x14ac:dyDescent="0.25">
      <c r="A92" s="522"/>
      <c r="B92" s="504">
        <v>8</v>
      </c>
      <c r="C92" s="505" t="s">
        <v>826</v>
      </c>
      <c r="D92" s="506" t="s">
        <v>823</v>
      </c>
      <c r="E92" s="1270">
        <v>0.16200000000000001</v>
      </c>
      <c r="F92" s="513" t="s">
        <v>824</v>
      </c>
      <c r="G92" s="505" t="s">
        <v>1647</v>
      </c>
      <c r="H92" s="505" t="s">
        <v>1648</v>
      </c>
      <c r="I92" s="505" t="s">
        <v>1649</v>
      </c>
      <c r="J92" s="505" t="s">
        <v>825</v>
      </c>
      <c r="K92" s="501"/>
      <c r="L92" s="503" t="str">
        <f>IF(K92=1,E92*(0/4),IF(K92=2,E92*(1/4),IF(K92=3,E92*(2/4),IF(K92=4,E92*(3/4),IF(K92=5,E92*(4/4),"sila pilih 1-5")))))</f>
        <v>sila pilih 1-5</v>
      </c>
      <c r="M92" s="724" t="s">
        <v>1650</v>
      </c>
      <c r="N92" s="738"/>
    </row>
    <row r="93" spans="1:14" ht="240" customHeight="1" x14ac:dyDescent="0.25">
      <c r="A93" s="522"/>
      <c r="B93" s="504">
        <v>9</v>
      </c>
      <c r="C93" s="505" t="s">
        <v>828</v>
      </c>
      <c r="D93" s="506" t="s">
        <v>829</v>
      </c>
      <c r="E93" s="1270">
        <v>0.16200000000000001</v>
      </c>
      <c r="F93" s="509" t="s">
        <v>109</v>
      </c>
      <c r="G93" s="502" t="s">
        <v>69</v>
      </c>
      <c r="H93" s="502" t="s">
        <v>68</v>
      </c>
      <c r="I93" s="502" t="s">
        <v>61</v>
      </c>
      <c r="J93" s="502" t="s">
        <v>64</v>
      </c>
      <c r="K93" s="501"/>
      <c r="L93" s="503" t="str">
        <f>IF(K93=1,E93*(0/4),IF(K93=2,E93*(1/4),IF(K93=3,E93*(2/4),IF(K93=4,E93*(3/4),IF(K93=5,E93*(4/4),"sila pilih 1-5")))))</f>
        <v>sila pilih 1-5</v>
      </c>
      <c r="M93" s="724" t="s">
        <v>1651</v>
      </c>
      <c r="N93" s="738"/>
    </row>
    <row r="94" spans="1:14" x14ac:dyDescent="0.25">
      <c r="A94" s="928"/>
      <c r="B94" s="935" t="s">
        <v>830</v>
      </c>
      <c r="C94" s="936"/>
      <c r="D94" s="937" t="s">
        <v>831</v>
      </c>
      <c r="E94" s="938"/>
      <c r="F94" s="939"/>
      <c r="G94" s="936"/>
      <c r="H94" s="936"/>
      <c r="I94" s="936"/>
      <c r="J94" s="936"/>
      <c r="K94" s="906"/>
      <c r="L94" s="940"/>
      <c r="M94" s="934"/>
      <c r="N94" s="1250"/>
    </row>
    <row r="95" spans="1:14" ht="249" customHeight="1" x14ac:dyDescent="0.25">
      <c r="A95" s="522"/>
      <c r="B95" s="504">
        <v>10</v>
      </c>
      <c r="C95" s="505" t="s">
        <v>17</v>
      </c>
      <c r="D95" s="724" t="s">
        <v>832</v>
      </c>
      <c r="E95" s="1270">
        <v>0.16200000000000001</v>
      </c>
      <c r="F95" s="505" t="s">
        <v>30</v>
      </c>
      <c r="G95" s="874"/>
      <c r="H95" s="853"/>
      <c r="I95" s="874"/>
      <c r="J95" s="505" t="s">
        <v>31</v>
      </c>
      <c r="K95" s="501"/>
      <c r="L95" s="503" t="str">
        <f>IF(K95=1,E95*0,IF(K95=5,E95*1,"sila pilih 1 atau 5 sahaja"))</f>
        <v>sila pilih 1 atau 5 sahaja</v>
      </c>
      <c r="M95" s="737" t="s">
        <v>1652</v>
      </c>
      <c r="N95" s="1251"/>
    </row>
    <row r="96" spans="1:14" ht="51.75" customHeight="1" x14ac:dyDescent="0.25">
      <c r="A96" s="817"/>
      <c r="B96" s="1381" t="s">
        <v>833</v>
      </c>
      <c r="C96" s="1382"/>
      <c r="D96" s="1382"/>
      <c r="E96" s="810">
        <f>SUM(E97:E98)</f>
        <v>0.90000000000000013</v>
      </c>
      <c r="F96" s="918"/>
      <c r="G96" s="919"/>
      <c r="H96" s="919"/>
      <c r="I96" s="919"/>
      <c r="J96" s="919"/>
      <c r="K96" s="812"/>
      <c r="L96" s="811">
        <f>SUM(L97:L98)</f>
        <v>0</v>
      </c>
      <c r="M96" s="892"/>
      <c r="N96" s="1241"/>
    </row>
    <row r="97" spans="1:14" ht="136.5" customHeight="1" x14ac:dyDescent="0.25">
      <c r="A97" s="522"/>
      <c r="B97" s="512">
        <v>11</v>
      </c>
      <c r="C97" s="505" t="s">
        <v>17</v>
      </c>
      <c r="D97" s="506" t="s">
        <v>1343</v>
      </c>
      <c r="E97" s="1270">
        <v>0.54</v>
      </c>
      <c r="F97" s="513" t="s">
        <v>834</v>
      </c>
      <c r="G97" s="874"/>
      <c r="H97" s="505" t="s">
        <v>835</v>
      </c>
      <c r="I97" s="874"/>
      <c r="J97" s="505" t="s">
        <v>1653</v>
      </c>
      <c r="K97" s="501"/>
      <c r="L97" s="503" t="str">
        <f>IF(K97=1,E97*(0/3),IF(K97=3,E97*(1/2),IF(K97=5,E97*(2/2),"sila pilih 1,3 atau 5")))</f>
        <v>sila pilih 1,3 atau 5</v>
      </c>
      <c r="M97" s="667" t="s">
        <v>1654</v>
      </c>
      <c r="N97" s="738"/>
    </row>
    <row r="98" spans="1:14" ht="216" x14ac:dyDescent="0.25">
      <c r="A98" s="522"/>
      <c r="B98" s="504">
        <v>12</v>
      </c>
      <c r="C98" s="505" t="s">
        <v>19</v>
      </c>
      <c r="D98" s="506" t="s">
        <v>836</v>
      </c>
      <c r="E98" s="1270">
        <v>0.36000000000000004</v>
      </c>
      <c r="F98" s="509" t="s">
        <v>837</v>
      </c>
      <c r="G98" s="874"/>
      <c r="H98" s="502" t="s">
        <v>838</v>
      </c>
      <c r="I98" s="874"/>
      <c r="J98" s="502" t="s">
        <v>839</v>
      </c>
      <c r="K98" s="501"/>
      <c r="L98" s="503" t="str">
        <f>IF(K98=1,E98*(1/3),IF(K98=3,E98*(2/3),IF(K98=5,E98*(3/3),"sila pilih 1,3 atau 5")))</f>
        <v>sila pilih 1,3 atau 5</v>
      </c>
      <c r="M98" s="724" t="s">
        <v>1655</v>
      </c>
      <c r="N98" s="738"/>
    </row>
    <row r="99" spans="1:14" ht="46.5" customHeight="1" x14ac:dyDescent="0.25">
      <c r="A99" s="941"/>
      <c r="B99" s="1383" t="s">
        <v>840</v>
      </c>
      <c r="C99" s="1384"/>
      <c r="D99" s="1384"/>
      <c r="E99" s="810">
        <f>SUM(E100:E110)</f>
        <v>1.2000000000000002</v>
      </c>
      <c r="F99" s="942"/>
      <c r="G99" s="943"/>
      <c r="H99" s="943"/>
      <c r="I99" s="943"/>
      <c r="J99" s="943"/>
      <c r="K99" s="944"/>
      <c r="L99" s="945">
        <f>SUM(L100:L110)</f>
        <v>0</v>
      </c>
      <c r="M99" s="944"/>
      <c r="N99" s="1241"/>
    </row>
    <row r="100" spans="1:14" ht="228" customHeight="1" x14ac:dyDescent="0.25">
      <c r="A100" s="946"/>
      <c r="B100" s="504">
        <v>13</v>
      </c>
      <c r="C100" s="782" t="s">
        <v>17</v>
      </c>
      <c r="D100" s="515" t="s">
        <v>841</v>
      </c>
      <c r="E100" s="1270">
        <v>0.24</v>
      </c>
      <c r="F100" s="947" t="s">
        <v>815</v>
      </c>
      <c r="G100" s="948"/>
      <c r="H100" s="782" t="s">
        <v>1656</v>
      </c>
      <c r="I100" s="949"/>
      <c r="J100" s="782" t="s">
        <v>1657</v>
      </c>
      <c r="K100" s="701"/>
      <c r="L100" s="503" t="str">
        <f>IF(K100=1,E100*(0/3),IF(K100=3,E100*(1/2),IF(K100=5,E100*(2/2),"sila pilih 1,3 atau 5")))</f>
        <v>sila pilih 1,3 atau 5</v>
      </c>
      <c r="M100" s="725" t="s">
        <v>1658</v>
      </c>
      <c r="N100" s="1268" t="s">
        <v>1967</v>
      </c>
    </row>
    <row r="101" spans="1:14" ht="280.5" customHeight="1" x14ac:dyDescent="0.25">
      <c r="A101" s="522"/>
      <c r="B101" s="504">
        <v>14</v>
      </c>
      <c r="C101" s="505" t="s">
        <v>19</v>
      </c>
      <c r="D101" s="514" t="s">
        <v>842</v>
      </c>
      <c r="E101" s="1270">
        <v>0.18</v>
      </c>
      <c r="F101" s="513" t="s">
        <v>18</v>
      </c>
      <c r="G101" s="853"/>
      <c r="H101" s="505" t="s">
        <v>1659</v>
      </c>
      <c r="I101" s="853"/>
      <c r="J101" s="505" t="s">
        <v>843</v>
      </c>
      <c r="K101" s="501"/>
      <c r="L101" s="503" t="str">
        <f>IF(K101=1,E101*(0/3),IF(K101=3,E101*(1/2),IF(K101=5,E101*(2/2),"sila pilih 1,3 atau 5")))</f>
        <v>sila pilih 1,3 atau 5</v>
      </c>
      <c r="M101" s="724" t="s">
        <v>1660</v>
      </c>
      <c r="N101" s="738"/>
    </row>
    <row r="102" spans="1:14" ht="259.5" customHeight="1" x14ac:dyDescent="0.25">
      <c r="A102" s="522"/>
      <c r="B102" s="504">
        <v>15</v>
      </c>
      <c r="C102" s="505" t="s">
        <v>844</v>
      </c>
      <c r="D102" s="514" t="s">
        <v>845</v>
      </c>
      <c r="E102" s="1270">
        <v>0.12</v>
      </c>
      <c r="F102" s="509" t="s">
        <v>846</v>
      </c>
      <c r="G102" s="837"/>
      <c r="H102" s="502" t="s">
        <v>847</v>
      </c>
      <c r="I102" s="837"/>
      <c r="J102" s="502" t="s">
        <v>848</v>
      </c>
      <c r="K102" s="501"/>
      <c r="L102" s="503" t="str">
        <f>IF(K102=1,E102*(0/3),IF(K102=3,E102*(1/2),IF(K102=5,E102*(2/2),"sila pilih 1,3 atau 5")))</f>
        <v>sila pilih 1,3 atau 5</v>
      </c>
      <c r="M102" s="724" t="s">
        <v>1661</v>
      </c>
      <c r="N102" s="738"/>
    </row>
    <row r="103" spans="1:14" ht="162" x14ac:dyDescent="0.25">
      <c r="A103" s="522"/>
      <c r="B103" s="504">
        <v>16</v>
      </c>
      <c r="C103" s="505" t="s">
        <v>849</v>
      </c>
      <c r="D103" s="514" t="s">
        <v>850</v>
      </c>
      <c r="E103" s="1270">
        <v>0.12</v>
      </c>
      <c r="F103" s="509" t="s">
        <v>851</v>
      </c>
      <c r="G103" s="837"/>
      <c r="H103" s="502" t="s">
        <v>852</v>
      </c>
      <c r="I103" s="837"/>
      <c r="J103" s="502" t="s">
        <v>853</v>
      </c>
      <c r="K103" s="501"/>
      <c r="L103" s="503" t="str">
        <f>IF(K103=1,E103*(0/3),IF(K103=3,E103*(1/2),IF(K103=5,E103*(2/2),"sila pilih 1,3 atau 5")))</f>
        <v>sila pilih 1,3 atau 5</v>
      </c>
      <c r="M103" s="950" t="s">
        <v>1662</v>
      </c>
      <c r="N103" s="738"/>
    </row>
    <row r="104" spans="1:14" x14ac:dyDescent="0.25">
      <c r="A104" s="522"/>
      <c r="B104" s="900" t="s">
        <v>854</v>
      </c>
      <c r="C104" s="951"/>
      <c r="D104" s="929" t="s">
        <v>855</v>
      </c>
      <c r="E104" s="903"/>
      <c r="F104" s="952"/>
      <c r="G104" s="951"/>
      <c r="H104" s="951"/>
      <c r="I104" s="951"/>
      <c r="J104" s="951"/>
      <c r="K104" s="932"/>
      <c r="L104" s="933"/>
      <c r="M104" s="934"/>
      <c r="N104" s="1240"/>
    </row>
    <row r="105" spans="1:14" s="846" customFormat="1" ht="180" x14ac:dyDescent="0.25">
      <c r="A105" s="953"/>
      <c r="B105" s="832">
        <v>17</v>
      </c>
      <c r="C105" s="833" t="s">
        <v>17</v>
      </c>
      <c r="D105" s="834" t="s">
        <v>856</v>
      </c>
      <c r="E105" s="835">
        <v>0.18</v>
      </c>
      <c r="F105" s="852" t="s">
        <v>1663</v>
      </c>
      <c r="G105" s="833" t="s">
        <v>1664</v>
      </c>
      <c r="H105" s="833" t="s">
        <v>1665</v>
      </c>
      <c r="I105" s="833" t="s">
        <v>1666</v>
      </c>
      <c r="J105" s="833" t="s">
        <v>1667</v>
      </c>
      <c r="K105" s="839"/>
      <c r="L105" s="840" t="str">
        <f>IF(K105=1,E105*(1/5),IF(K105=2,E105*(2/5),IF(K105=3,E105*(3/5),IF(K105=4,E105*(4/5),IF(K105=5,E105*(5/5),"sila pilih 1-5")))))</f>
        <v>sila pilih 1-5</v>
      </c>
      <c r="M105" s="841" t="s">
        <v>1668</v>
      </c>
      <c r="N105" s="970"/>
    </row>
    <row r="106" spans="1:14" ht="52.9" customHeight="1" x14ac:dyDescent="0.25">
      <c r="A106" s="522"/>
      <c r="B106" s="900" t="s">
        <v>857</v>
      </c>
      <c r="C106" s="900"/>
      <c r="D106" s="929" t="s">
        <v>858</v>
      </c>
      <c r="E106" s="903"/>
      <c r="F106" s="930"/>
      <c r="G106" s="931"/>
      <c r="H106" s="931"/>
      <c r="I106" s="931"/>
      <c r="J106" s="931"/>
      <c r="K106" s="932"/>
      <c r="L106" s="933"/>
      <c r="M106" s="937" t="s">
        <v>859</v>
      </c>
      <c r="N106" s="1240"/>
    </row>
    <row r="107" spans="1:14" ht="202.5" customHeight="1" x14ac:dyDescent="0.25">
      <c r="A107" s="522"/>
      <c r="B107" s="512">
        <v>18</v>
      </c>
      <c r="C107" s="505" t="s">
        <v>17</v>
      </c>
      <c r="D107" s="506" t="s">
        <v>860</v>
      </c>
      <c r="E107" s="1270">
        <v>0.12</v>
      </c>
      <c r="F107" s="513" t="s">
        <v>861</v>
      </c>
      <c r="G107" s="874"/>
      <c r="H107" s="505" t="s">
        <v>862</v>
      </c>
      <c r="I107" s="874"/>
      <c r="J107" s="516" t="s">
        <v>1669</v>
      </c>
      <c r="K107" s="501"/>
      <c r="L107" s="503" t="str">
        <f>IF(K107=1,E107*(0/3),IF(K107=3,E107*(1/2),IF(K107=5,E107*(2/2),"sila pilih 1,3 atau 5")))</f>
        <v>sila pilih 1,3 atau 5</v>
      </c>
      <c r="M107" s="724" t="s">
        <v>1670</v>
      </c>
      <c r="N107" s="738"/>
    </row>
    <row r="108" spans="1:14" ht="223.15" customHeight="1" x14ac:dyDescent="0.25">
      <c r="A108" s="909"/>
      <c r="B108" s="512">
        <v>19</v>
      </c>
      <c r="C108" s="505" t="s">
        <v>19</v>
      </c>
      <c r="D108" s="506" t="s">
        <v>863</v>
      </c>
      <c r="E108" s="1270">
        <v>0.12</v>
      </c>
      <c r="F108" s="513" t="s">
        <v>864</v>
      </c>
      <c r="G108" s="505" t="s">
        <v>1671</v>
      </c>
      <c r="H108" s="505" t="s">
        <v>865</v>
      </c>
      <c r="I108" s="505" t="s">
        <v>866</v>
      </c>
      <c r="J108" s="517" t="s">
        <v>867</v>
      </c>
      <c r="K108" s="501"/>
      <c r="L108" s="503" t="str">
        <f>IF(K108=1,E108*(1/5),IF(K108=2,E108*(2/5),IF(K108=3,E108*(3/5),IF(K108=4,E108*(4/5),IF(K108=5,E108*(5/5),"sila pilih 1-5")))))</f>
        <v>sila pilih 1-5</v>
      </c>
      <c r="M108" s="724" t="s">
        <v>1672</v>
      </c>
      <c r="N108" s="738"/>
    </row>
    <row r="109" spans="1:14" x14ac:dyDescent="0.25">
      <c r="A109" s="909"/>
      <c r="B109" s="900" t="s">
        <v>868</v>
      </c>
      <c r="C109" s="954"/>
      <c r="D109" s="929" t="s">
        <v>869</v>
      </c>
      <c r="E109" s="903"/>
      <c r="F109" s="952"/>
      <c r="G109" s="951"/>
      <c r="H109" s="951"/>
      <c r="I109" s="951"/>
      <c r="J109" s="955"/>
      <c r="K109" s="932"/>
      <c r="L109" s="933"/>
      <c r="M109" s="934"/>
      <c r="N109" s="1252"/>
    </row>
    <row r="110" spans="1:14" ht="195" customHeight="1" x14ac:dyDescent="0.25">
      <c r="A110" s="522"/>
      <c r="B110" s="504">
        <v>20</v>
      </c>
      <c r="C110" s="505" t="s">
        <v>17</v>
      </c>
      <c r="D110" s="506" t="s">
        <v>870</v>
      </c>
      <c r="E110" s="1270">
        <v>0.12</v>
      </c>
      <c r="F110" s="509" t="s">
        <v>109</v>
      </c>
      <c r="G110" s="502" t="s">
        <v>69</v>
      </c>
      <c r="H110" s="502" t="s">
        <v>68</v>
      </c>
      <c r="I110" s="502" t="s">
        <v>61</v>
      </c>
      <c r="J110" s="502" t="s">
        <v>64</v>
      </c>
      <c r="K110" s="501"/>
      <c r="L110" s="503" t="str">
        <f>IF(K110=1,E110*(1/5),IF(K110=2,E110*(2/5),IF(K110=3,E110*(3/5),IF(K110=4,E110*(4/5),IF(K110=5,E110*(5/5),"sila pilih 1-5")))))</f>
        <v>sila pilih 1-5</v>
      </c>
      <c r="M110" s="724" t="s">
        <v>1673</v>
      </c>
      <c r="N110" s="738"/>
    </row>
    <row r="111" spans="1:14" ht="45" customHeight="1" x14ac:dyDescent="0.25">
      <c r="A111" s="817"/>
      <c r="B111" s="1381" t="s">
        <v>871</v>
      </c>
      <c r="C111" s="1382"/>
      <c r="D111" s="1382"/>
      <c r="E111" s="810">
        <f>SUM(E112:E113)</f>
        <v>0.6</v>
      </c>
      <c r="F111" s="918"/>
      <c r="G111" s="919"/>
      <c r="H111" s="919"/>
      <c r="I111" s="919"/>
      <c r="J111" s="919"/>
      <c r="K111" s="812"/>
      <c r="L111" s="811">
        <f>SUM(L112:L113)</f>
        <v>0</v>
      </c>
      <c r="M111" s="892"/>
      <c r="N111" s="1241"/>
    </row>
    <row r="112" spans="1:14" ht="253.15" customHeight="1" x14ac:dyDescent="0.25">
      <c r="A112" s="522"/>
      <c r="B112" s="504">
        <v>21</v>
      </c>
      <c r="C112" s="505" t="s">
        <v>17</v>
      </c>
      <c r="D112" s="506" t="s">
        <v>872</v>
      </c>
      <c r="E112" s="1270">
        <v>0.24</v>
      </c>
      <c r="F112" s="513" t="s">
        <v>18</v>
      </c>
      <c r="G112" s="874"/>
      <c r="H112" s="874"/>
      <c r="I112" s="874"/>
      <c r="J112" s="505" t="s">
        <v>0</v>
      </c>
      <c r="K112" s="501"/>
      <c r="L112" s="503" t="str">
        <f>IF(K112=1,E112*0,IF(K112=5,E112*1,"sila pilih 1 atau 5 sahaja"))</f>
        <v>sila pilih 1 atau 5 sahaja</v>
      </c>
      <c r="M112" s="724" t="s">
        <v>1674</v>
      </c>
      <c r="N112" s="738"/>
    </row>
    <row r="113" spans="1:14" ht="409.5" customHeight="1" x14ac:dyDescent="0.25">
      <c r="A113" s="522"/>
      <c r="B113" s="504">
        <v>22</v>
      </c>
      <c r="C113" s="505" t="s">
        <v>19</v>
      </c>
      <c r="D113" s="506" t="s">
        <v>873</v>
      </c>
      <c r="E113" s="1270">
        <v>0.36</v>
      </c>
      <c r="F113" s="513" t="s">
        <v>18</v>
      </c>
      <c r="G113" s="505" t="s">
        <v>803</v>
      </c>
      <c r="H113" s="505" t="s">
        <v>804</v>
      </c>
      <c r="I113" s="505" t="s">
        <v>805</v>
      </c>
      <c r="J113" s="505" t="s">
        <v>1675</v>
      </c>
      <c r="K113" s="501"/>
      <c r="L113" s="503" t="str">
        <f>IF(K113=1,E113*(0/4),IF(K113=2,E113*(1/4),IF(K113=3,E113*(2/4),IF(K113=4,E113*(3/4),IF(K113=5,E113*(4/4),"sila pilih 1-5")))))</f>
        <v>sila pilih 1-5</v>
      </c>
      <c r="M113" s="724" t="s">
        <v>1676</v>
      </c>
      <c r="N113" s="738"/>
    </row>
    <row r="114" spans="1:14" ht="46.5" customHeight="1" x14ac:dyDescent="0.25">
      <c r="A114" s="817"/>
      <c r="B114" s="1381" t="s">
        <v>874</v>
      </c>
      <c r="C114" s="1382"/>
      <c r="D114" s="1382"/>
      <c r="E114" s="810">
        <f>SUM(E115:E116)</f>
        <v>0.6</v>
      </c>
      <c r="F114" s="918"/>
      <c r="G114" s="919"/>
      <c r="H114" s="919"/>
      <c r="I114" s="919"/>
      <c r="J114" s="919"/>
      <c r="K114" s="812"/>
      <c r="L114" s="811">
        <f>SUM(L115:L116)</f>
        <v>0</v>
      </c>
      <c r="M114" s="919"/>
      <c r="N114" s="1241"/>
    </row>
    <row r="115" spans="1:14" ht="288" customHeight="1" x14ac:dyDescent="0.25">
      <c r="A115" s="522"/>
      <c r="B115" s="504">
        <v>23</v>
      </c>
      <c r="C115" s="505" t="s">
        <v>17</v>
      </c>
      <c r="D115" s="506" t="s">
        <v>875</v>
      </c>
      <c r="E115" s="1270">
        <v>0.3</v>
      </c>
      <c r="F115" s="509" t="s">
        <v>109</v>
      </c>
      <c r="G115" s="502" t="s">
        <v>69</v>
      </c>
      <c r="H115" s="502" t="s">
        <v>68</v>
      </c>
      <c r="I115" s="502" t="s">
        <v>61</v>
      </c>
      <c r="J115" s="502" t="s">
        <v>64</v>
      </c>
      <c r="K115" s="501"/>
      <c r="L115" s="503" t="str">
        <f>IF(K115=1,E115*(1/5),IF(K115=2,E115*(2/5),IF(K115=3,E115*(3/5),IF(K115=4,E115*(4/5),IF(K115=5,E115*(5/5),"sila pilih 1-5")))))</f>
        <v>sila pilih 1-5</v>
      </c>
      <c r="M115" s="724" t="s">
        <v>1677</v>
      </c>
      <c r="N115" s="696"/>
    </row>
    <row r="116" spans="1:14" ht="228.75" customHeight="1" x14ac:dyDescent="0.25">
      <c r="A116" s="522"/>
      <c r="B116" s="504">
        <v>24</v>
      </c>
      <c r="C116" s="505" t="s">
        <v>19</v>
      </c>
      <c r="D116" s="506" t="s">
        <v>876</v>
      </c>
      <c r="E116" s="1270">
        <v>0.3</v>
      </c>
      <c r="F116" s="509" t="s">
        <v>109</v>
      </c>
      <c r="G116" s="502" t="s">
        <v>69</v>
      </c>
      <c r="H116" s="502" t="s">
        <v>68</v>
      </c>
      <c r="I116" s="502" t="s">
        <v>61</v>
      </c>
      <c r="J116" s="502" t="s">
        <v>64</v>
      </c>
      <c r="K116" s="501"/>
      <c r="L116" s="503" t="str">
        <f>IF(K116=1,E116*(1/5),IF(K116=2,E116*(2/5),IF(K116=3,E116*(3/5),IF(K116=4,E116*(4/5),IF(K116=5,E116*(5/5),"sila pilih 1-5")))))</f>
        <v>sila pilih 1-5</v>
      </c>
      <c r="M116" s="726" t="s">
        <v>1678</v>
      </c>
      <c r="N116" s="738"/>
    </row>
    <row r="117" spans="1:14" ht="53.45" customHeight="1" x14ac:dyDescent="0.25">
      <c r="A117" s="1370" t="s">
        <v>877</v>
      </c>
      <c r="B117" s="1371"/>
      <c r="C117" s="1371"/>
      <c r="D117" s="1371"/>
      <c r="E117" s="804">
        <f>SUM(E118,E123,E126,E137)</f>
        <v>2</v>
      </c>
      <c r="F117" s="913"/>
      <c r="G117" s="914"/>
      <c r="H117" s="914"/>
      <c r="I117" s="914"/>
      <c r="J117" s="915"/>
      <c r="K117" s="956"/>
      <c r="L117" s="806">
        <f>SUM(L118,L123,L126,L137)</f>
        <v>0</v>
      </c>
      <c r="M117" s="957" t="s">
        <v>878</v>
      </c>
      <c r="N117" s="723"/>
    </row>
    <row r="118" spans="1:14" ht="19.5" customHeight="1" x14ac:dyDescent="0.25">
      <c r="A118" s="898"/>
      <c r="B118" s="1381" t="s">
        <v>879</v>
      </c>
      <c r="C118" s="1382"/>
      <c r="D118" s="1382"/>
      <c r="E118" s="810">
        <f>SUM(E120:E122)</f>
        <v>0.2</v>
      </c>
      <c r="F118" s="918"/>
      <c r="G118" s="919"/>
      <c r="H118" s="919"/>
      <c r="I118" s="919"/>
      <c r="J118" s="919"/>
      <c r="K118" s="812"/>
      <c r="L118" s="811">
        <f>SUM(L120:L122)</f>
        <v>0</v>
      </c>
      <c r="M118" s="811"/>
      <c r="N118" s="1241"/>
    </row>
    <row r="119" spans="1:14" ht="84" customHeight="1" x14ac:dyDescent="0.25">
      <c r="A119" s="816"/>
      <c r="B119" s="935" t="s">
        <v>880</v>
      </c>
      <c r="C119" s="958"/>
      <c r="D119" s="901" t="s">
        <v>1357</v>
      </c>
      <c r="E119" s="959"/>
      <c r="F119" s="960"/>
      <c r="G119" s="961"/>
      <c r="H119" s="961"/>
      <c r="I119" s="961"/>
      <c r="J119" s="961"/>
      <c r="K119" s="962"/>
      <c r="L119" s="963"/>
      <c r="M119" s="964" t="s">
        <v>1381</v>
      </c>
      <c r="N119" s="736"/>
    </row>
    <row r="120" spans="1:14" ht="72" customHeight="1" x14ac:dyDescent="0.25">
      <c r="A120" s="816"/>
      <c r="B120" s="512">
        <v>1</v>
      </c>
      <c r="C120" s="667" t="s">
        <v>17</v>
      </c>
      <c r="D120" s="737" t="s">
        <v>1358</v>
      </c>
      <c r="E120" s="965">
        <v>0.1</v>
      </c>
      <c r="F120" s="966" t="s">
        <v>1447</v>
      </c>
      <c r="G120" s="967"/>
      <c r="H120" s="966" t="s">
        <v>1446</v>
      </c>
      <c r="I120" s="967"/>
      <c r="J120" s="666" t="s">
        <v>1445</v>
      </c>
      <c r="K120" s="968"/>
      <c r="L120" s="503" t="str">
        <f>IF(K120=1,E120*(0/3),IF(K120=3,E120*(1/2),IF(K120=5,E120*(2/2),"sila pilih 1,3 atau 5")))</f>
        <v>sila pilih 1,3 atau 5</v>
      </c>
      <c r="M120" s="969" t="s">
        <v>1679</v>
      </c>
      <c r="N120" s="970"/>
    </row>
    <row r="121" spans="1:14" ht="45.75" customHeight="1" x14ac:dyDescent="0.25">
      <c r="A121" s="522"/>
      <c r="B121" s="900" t="s">
        <v>1065</v>
      </c>
      <c r="C121" s="951"/>
      <c r="D121" s="929" t="s">
        <v>881</v>
      </c>
      <c r="E121" s="903"/>
      <c r="F121" s="971"/>
      <c r="G121" s="972"/>
      <c r="H121" s="972"/>
      <c r="I121" s="972"/>
      <c r="J121" s="972"/>
      <c r="K121" s="932"/>
      <c r="L121" s="933"/>
      <c r="M121" s="973" t="s">
        <v>882</v>
      </c>
      <c r="N121" s="1240"/>
    </row>
    <row r="122" spans="1:14" ht="194.25" customHeight="1" x14ac:dyDescent="0.25">
      <c r="A122" s="522"/>
      <c r="B122" s="512">
        <v>2</v>
      </c>
      <c r="C122" s="505" t="s">
        <v>17</v>
      </c>
      <c r="D122" s="974" t="s">
        <v>1428</v>
      </c>
      <c r="E122" s="712">
        <v>0.1</v>
      </c>
      <c r="F122" s="502" t="s">
        <v>883</v>
      </c>
      <c r="G122" s="975"/>
      <c r="H122" s="502" t="s">
        <v>884</v>
      </c>
      <c r="I122" s="976"/>
      <c r="J122" s="502" t="s">
        <v>885</v>
      </c>
      <c r="K122" s="977"/>
      <c r="L122" s="840" t="str">
        <f>IF(K122=1,E122*(0/3),IF(K122=3,E122*(1/2),IF(K122=5,E122*(2/2),"sila pilih 1,3 atau 5")))</f>
        <v>sila pilih 1,3 atau 5</v>
      </c>
      <c r="M122" s="724" t="s">
        <v>1680</v>
      </c>
      <c r="N122" s="738"/>
    </row>
    <row r="123" spans="1:14" ht="47.25" customHeight="1" x14ac:dyDescent="0.25">
      <c r="A123" s="898"/>
      <c r="B123" s="1381" t="s">
        <v>886</v>
      </c>
      <c r="C123" s="1382"/>
      <c r="D123" s="1382"/>
      <c r="E123" s="810">
        <f>SUM(E124:E125)</f>
        <v>0.2</v>
      </c>
      <c r="F123" s="918"/>
      <c r="G123" s="919"/>
      <c r="H123" s="919"/>
      <c r="I123" s="919"/>
      <c r="J123" s="919"/>
      <c r="K123" s="812"/>
      <c r="L123" s="811">
        <f>SUM(L124:L125)</f>
        <v>0</v>
      </c>
      <c r="M123" s="811"/>
      <c r="N123" s="1241"/>
    </row>
    <row r="124" spans="1:14" ht="72" x14ac:dyDescent="0.25">
      <c r="A124" s="522"/>
      <c r="B124" s="900" t="s">
        <v>887</v>
      </c>
      <c r="C124" s="951"/>
      <c r="D124" s="929" t="s">
        <v>888</v>
      </c>
      <c r="E124" s="903"/>
      <c r="F124" s="971"/>
      <c r="G124" s="972"/>
      <c r="H124" s="972"/>
      <c r="I124" s="972"/>
      <c r="J124" s="972"/>
      <c r="K124" s="932"/>
      <c r="L124" s="933"/>
      <c r="M124" s="973" t="s">
        <v>889</v>
      </c>
      <c r="N124" s="1240"/>
    </row>
    <row r="125" spans="1:14" ht="362.25" customHeight="1" x14ac:dyDescent="0.25">
      <c r="A125" s="522"/>
      <c r="B125" s="512">
        <v>3</v>
      </c>
      <c r="C125" s="505" t="s">
        <v>17</v>
      </c>
      <c r="D125" s="506" t="s">
        <v>1681</v>
      </c>
      <c r="E125" s="1270">
        <v>0.2</v>
      </c>
      <c r="F125" s="666" t="s">
        <v>890</v>
      </c>
      <c r="G125" s="502" t="s">
        <v>891</v>
      </c>
      <c r="H125" s="509" t="s">
        <v>892</v>
      </c>
      <c r="I125" s="666" t="s">
        <v>1272</v>
      </c>
      <c r="J125" s="978" t="s">
        <v>1271</v>
      </c>
      <c r="K125" s="501"/>
      <c r="L125" s="503" t="str">
        <f>IF(K125=1,E125*(1/5),IF(K125=2,E125*(2/5),IF(K125=3,E125*(3/5),IF(K125=4,E125*(4/5),IF(K125=5,E125*(5/5),"sila pilih 1-5")))))</f>
        <v>sila pilih 1-5</v>
      </c>
      <c r="M125" s="841" t="s">
        <v>1682</v>
      </c>
      <c r="N125" s="738"/>
    </row>
    <row r="126" spans="1:14" ht="51.75" customHeight="1" x14ac:dyDescent="0.25">
      <c r="A126" s="898"/>
      <c r="B126" s="1328" t="s">
        <v>893</v>
      </c>
      <c r="C126" s="1359"/>
      <c r="D126" s="1359"/>
      <c r="E126" s="979">
        <f>SUM(E128:E136)</f>
        <v>0.99999999999999989</v>
      </c>
      <c r="F126" s="980"/>
      <c r="G126" s="813"/>
      <c r="H126" s="813"/>
      <c r="I126" s="813"/>
      <c r="J126" s="813"/>
      <c r="K126" s="981"/>
      <c r="L126" s="982">
        <f>SUM(L128:L136)</f>
        <v>0</v>
      </c>
      <c r="M126" s="813"/>
      <c r="N126" s="1241"/>
    </row>
    <row r="127" spans="1:14" ht="54" x14ac:dyDescent="0.25">
      <c r="A127" s="522"/>
      <c r="B127" s="900" t="s">
        <v>894</v>
      </c>
      <c r="C127" s="951"/>
      <c r="D127" s="929" t="s">
        <v>895</v>
      </c>
      <c r="E127" s="903"/>
      <c r="F127" s="971"/>
      <c r="G127" s="972"/>
      <c r="H127" s="972"/>
      <c r="I127" s="972"/>
      <c r="J127" s="972"/>
      <c r="K127" s="932"/>
      <c r="L127" s="933"/>
      <c r="M127" s="973" t="s">
        <v>896</v>
      </c>
      <c r="N127" s="1240"/>
    </row>
    <row r="128" spans="1:14" ht="54" x14ac:dyDescent="0.25">
      <c r="A128" s="522"/>
      <c r="B128" s="512">
        <v>4</v>
      </c>
      <c r="C128" s="505" t="s">
        <v>17</v>
      </c>
      <c r="D128" s="506" t="s">
        <v>897</v>
      </c>
      <c r="E128" s="1270">
        <v>0.16666666666666666</v>
      </c>
      <c r="F128" s="983" t="s">
        <v>898</v>
      </c>
      <c r="G128" s="984"/>
      <c r="H128" s="984"/>
      <c r="I128" s="984"/>
      <c r="J128" s="985" t="s">
        <v>899</v>
      </c>
      <c r="K128" s="501"/>
      <c r="L128" s="840" t="str">
        <f>IF(K128=1,E128*0,IF(K128=5,E128*1,"sila pilih 1 atau 5 sahaja"))</f>
        <v>sila pilih 1 atau 5 sahaja</v>
      </c>
      <c r="M128" s="724" t="s">
        <v>1683</v>
      </c>
      <c r="N128" s="1251"/>
    </row>
    <row r="129" spans="1:14" ht="153" customHeight="1" x14ac:dyDescent="0.25">
      <c r="A129" s="522"/>
      <c r="B129" s="512">
        <v>5</v>
      </c>
      <c r="C129" s="505" t="s">
        <v>19</v>
      </c>
      <c r="D129" s="506" t="s">
        <v>1273</v>
      </c>
      <c r="E129" s="1270">
        <v>0.16666666666666666</v>
      </c>
      <c r="F129" s="983" t="s">
        <v>1274</v>
      </c>
      <c r="G129" s="984"/>
      <c r="H129" s="986" t="s">
        <v>1275</v>
      </c>
      <c r="I129" s="984"/>
      <c r="J129" s="985" t="s">
        <v>1276</v>
      </c>
      <c r="K129" s="501"/>
      <c r="L129" s="840" t="str">
        <f>IF(K129=1,E129*(0/3),IF(K129=3,E129*(1/2),IF(K129=5,E129*(2/2),IF(K129="TB","TB","sila pilih TB,1,3 atau 5"))))</f>
        <v>sila pilih TB,1,3 atau 5</v>
      </c>
      <c r="M129" s="987" t="s">
        <v>1684</v>
      </c>
      <c r="N129" s="738"/>
    </row>
    <row r="130" spans="1:14" ht="103.5" customHeight="1" x14ac:dyDescent="0.25">
      <c r="A130" s="988"/>
      <c r="B130" s="519">
        <v>6</v>
      </c>
      <c r="C130" s="781" t="s">
        <v>20</v>
      </c>
      <c r="D130" s="520" t="s">
        <v>900</v>
      </c>
      <c r="E130" s="1270">
        <v>0.16666666666666666</v>
      </c>
      <c r="F130" s="983" t="s">
        <v>901</v>
      </c>
      <c r="G130" s="984"/>
      <c r="H130" s="983" t="s">
        <v>902</v>
      </c>
      <c r="I130" s="984"/>
      <c r="J130" s="983" t="s">
        <v>903</v>
      </c>
      <c r="K130" s="521"/>
      <c r="L130" s="840" t="str">
        <f>IF(K130=1,E130*(0/3),IF(K130=3,E130*(1/2),IF(K130=5,E130*(2/2),"sila pilih 1,3 atau 5")))</f>
        <v>sila pilih 1,3 atau 5</v>
      </c>
      <c r="M130" s="989" t="s">
        <v>1685</v>
      </c>
      <c r="N130" s="738"/>
    </row>
    <row r="131" spans="1:14" ht="72" x14ac:dyDescent="0.25">
      <c r="A131" s="522"/>
      <c r="B131" s="990" t="s">
        <v>904</v>
      </c>
      <c r="C131" s="991"/>
      <c r="D131" s="992" t="s">
        <v>905</v>
      </c>
      <c r="E131" s="993"/>
      <c r="F131" s="994"/>
      <c r="G131" s="995"/>
      <c r="H131" s="995"/>
      <c r="I131" s="995"/>
      <c r="J131" s="995"/>
      <c r="K131" s="996"/>
      <c r="L131" s="997"/>
      <c r="M131" s="998" t="s">
        <v>906</v>
      </c>
      <c r="N131" s="1240"/>
    </row>
    <row r="132" spans="1:14" s="668" customFormat="1" ht="135.75" customHeight="1" x14ac:dyDescent="0.25">
      <c r="A132" s="522"/>
      <c r="B132" s="512">
        <v>7</v>
      </c>
      <c r="C132" s="505" t="s">
        <v>17</v>
      </c>
      <c r="D132" s="506" t="s">
        <v>907</v>
      </c>
      <c r="E132" s="1270">
        <v>0.16666666666666666</v>
      </c>
      <c r="F132" s="665" t="s">
        <v>908</v>
      </c>
      <c r="G132" s="874"/>
      <c r="H132" s="502" t="s">
        <v>909</v>
      </c>
      <c r="I132" s="874"/>
      <c r="J132" s="666" t="s">
        <v>910</v>
      </c>
      <c r="K132" s="501"/>
      <c r="L132" s="503" t="str">
        <f>IF(K132=1,E132*(0/3),IF(K132=3,E132*(1/2),IF(K132=5,E132*(2/2),"sila pilih 1,3 atau 5")))</f>
        <v>sila pilih 1,3 atau 5</v>
      </c>
      <c r="M132" s="724" t="s">
        <v>1533</v>
      </c>
      <c r="N132" s="738"/>
    </row>
    <row r="133" spans="1:14" s="668" customFormat="1" ht="124.5" customHeight="1" x14ac:dyDescent="0.25">
      <c r="A133" s="522"/>
      <c r="B133" s="990" t="s">
        <v>911</v>
      </c>
      <c r="C133" s="991"/>
      <c r="D133" s="999" t="s">
        <v>1379</v>
      </c>
      <c r="E133" s="993"/>
      <c r="F133" s="1000"/>
      <c r="G133" s="1001"/>
      <c r="H133" s="995"/>
      <c r="I133" s="1001"/>
      <c r="J133" s="1002"/>
      <c r="K133" s="996"/>
      <c r="L133" s="997"/>
      <c r="M133" s="1003" t="s">
        <v>1380</v>
      </c>
      <c r="N133" s="723"/>
    </row>
    <row r="134" spans="1:14" s="668" customFormat="1" ht="156.75" customHeight="1" x14ac:dyDescent="0.25">
      <c r="A134" s="522"/>
      <c r="B134" s="512">
        <v>8</v>
      </c>
      <c r="C134" s="505" t="s">
        <v>17</v>
      </c>
      <c r="D134" s="737" t="s">
        <v>1378</v>
      </c>
      <c r="E134" s="1270">
        <v>0.16666666666666666</v>
      </c>
      <c r="F134" s="966" t="s">
        <v>30</v>
      </c>
      <c r="G134" s="1004"/>
      <c r="H134" s="1005"/>
      <c r="I134" s="1006"/>
      <c r="J134" s="666" t="s">
        <v>31</v>
      </c>
      <c r="K134" s="968"/>
      <c r="L134" s="840" t="str">
        <f>IF(K134=1,E134*0,IF(K134=5,E134*1,"sila pilih 1 atau 5 sahaja"))</f>
        <v>sila pilih 1 atau 5 sahaja</v>
      </c>
      <c r="M134" s="1007" t="s">
        <v>1686</v>
      </c>
      <c r="N134" s="738"/>
    </row>
    <row r="135" spans="1:14" ht="54" x14ac:dyDescent="0.25">
      <c r="A135" s="522"/>
      <c r="B135" s="990" t="s">
        <v>1090</v>
      </c>
      <c r="C135" s="991"/>
      <c r="D135" s="992" t="s">
        <v>912</v>
      </c>
      <c r="E135" s="993"/>
      <c r="F135" s="994"/>
      <c r="G135" s="995"/>
      <c r="H135" s="995"/>
      <c r="I135" s="995"/>
      <c r="J135" s="995"/>
      <c r="K135" s="996"/>
      <c r="L135" s="997"/>
      <c r="M135" s="1008" t="s">
        <v>896</v>
      </c>
      <c r="N135" s="1240"/>
    </row>
    <row r="136" spans="1:14" ht="243.75" customHeight="1" x14ac:dyDescent="0.25">
      <c r="A136" s="522"/>
      <c r="B136" s="512">
        <v>9</v>
      </c>
      <c r="C136" s="505" t="s">
        <v>17</v>
      </c>
      <c r="D136" s="506" t="s">
        <v>913</v>
      </c>
      <c r="E136" s="1270">
        <v>0.16666666666666666</v>
      </c>
      <c r="F136" s="509" t="s">
        <v>914</v>
      </c>
      <c r="G136" s="1009"/>
      <c r="H136" s="502" t="s">
        <v>915</v>
      </c>
      <c r="I136" s="1009"/>
      <c r="J136" s="509" t="s">
        <v>916</v>
      </c>
      <c r="K136" s="501"/>
      <c r="L136" s="503" t="str">
        <f>IF(K136=1,E136*(0/3),IF(K136=3,E136*(1/2),IF(K136=5,E136*(2/2),"sila pilih 1,3 atau 5")))</f>
        <v>sila pilih 1,3 atau 5</v>
      </c>
      <c r="M136" s="724" t="s">
        <v>1687</v>
      </c>
      <c r="N136" s="1251"/>
    </row>
    <row r="137" spans="1:14" ht="57.75" customHeight="1" x14ac:dyDescent="0.25">
      <c r="A137" s="898"/>
      <c r="B137" s="1328" t="s">
        <v>917</v>
      </c>
      <c r="C137" s="1359"/>
      <c r="D137" s="1359"/>
      <c r="E137" s="979">
        <f>SUM(E138:E142)</f>
        <v>0.6</v>
      </c>
      <c r="F137" s="980"/>
      <c r="G137" s="813"/>
      <c r="H137" s="813"/>
      <c r="I137" s="813"/>
      <c r="J137" s="813"/>
      <c r="K137" s="981"/>
      <c r="L137" s="982">
        <f>SUM(L138:L142)</f>
        <v>0</v>
      </c>
      <c r="M137" s="813"/>
      <c r="N137" s="1241"/>
    </row>
    <row r="138" spans="1:14" ht="54" x14ac:dyDescent="0.25">
      <c r="A138" s="522"/>
      <c r="B138" s="900" t="s">
        <v>918</v>
      </c>
      <c r="C138" s="951"/>
      <c r="D138" s="929" t="s">
        <v>920</v>
      </c>
      <c r="E138" s="903"/>
      <c r="F138" s="971"/>
      <c r="G138" s="972"/>
      <c r="H138" s="972"/>
      <c r="I138" s="972"/>
      <c r="J138" s="972"/>
      <c r="K138" s="932"/>
      <c r="L138" s="933"/>
      <c r="M138" s="973" t="s">
        <v>896</v>
      </c>
      <c r="N138" s="1240"/>
    </row>
    <row r="139" spans="1:14" ht="183" customHeight="1" x14ac:dyDescent="0.25">
      <c r="A139" s="522"/>
      <c r="B139" s="512">
        <v>10</v>
      </c>
      <c r="C139" s="505" t="s">
        <v>17</v>
      </c>
      <c r="D139" s="506" t="s">
        <v>921</v>
      </c>
      <c r="E139" s="1270">
        <v>0.18</v>
      </c>
      <c r="F139" s="505" t="s">
        <v>922</v>
      </c>
      <c r="G139" s="1010"/>
      <c r="H139" s="853"/>
      <c r="I139" s="1010"/>
      <c r="J139" s="505" t="s">
        <v>923</v>
      </c>
      <c r="K139" s="501"/>
      <c r="L139" s="503" t="str">
        <f>IF(K139=1,E139*0,IF(K139=5,E139*1,"sila pilih 1 atau 5 sahaja"))</f>
        <v>sila pilih 1 atau 5 sahaja</v>
      </c>
      <c r="M139" s="987" t="s">
        <v>1688</v>
      </c>
      <c r="N139" s="696"/>
    </row>
    <row r="140" spans="1:14" ht="132.75" customHeight="1" x14ac:dyDescent="0.25">
      <c r="A140" s="522"/>
      <c r="B140" s="512">
        <v>11</v>
      </c>
      <c r="C140" s="505" t="s">
        <v>19</v>
      </c>
      <c r="D140" s="506" t="s">
        <v>924</v>
      </c>
      <c r="E140" s="1270">
        <v>0.24</v>
      </c>
      <c r="F140" s="505" t="s">
        <v>1277</v>
      </c>
      <c r="G140" s="1010"/>
      <c r="H140" s="505" t="s">
        <v>1278</v>
      </c>
      <c r="I140" s="1010"/>
      <c r="J140" s="505" t="s">
        <v>1279</v>
      </c>
      <c r="K140" s="839"/>
      <c r="L140" s="840" t="str">
        <f>IF(K140=1,E140*(0/3),IF(K140=3,E140*(1/2),IF(K140=5,E140*(2/2),"sila pilih 1,3 atau 5")))</f>
        <v>sila pilih 1,3 atau 5</v>
      </c>
      <c r="M140" s="987" t="s">
        <v>1689</v>
      </c>
      <c r="N140" s="738"/>
    </row>
    <row r="141" spans="1:14" ht="117" customHeight="1" x14ac:dyDescent="0.25">
      <c r="A141" s="522"/>
      <c r="B141" s="900" t="s">
        <v>919</v>
      </c>
      <c r="C141" s="951"/>
      <c r="D141" s="929" t="s">
        <v>925</v>
      </c>
      <c r="E141" s="903"/>
      <c r="F141" s="971"/>
      <c r="G141" s="972"/>
      <c r="H141" s="972"/>
      <c r="I141" s="972"/>
      <c r="J141" s="972"/>
      <c r="K141" s="932"/>
      <c r="L141" s="933"/>
      <c r="M141" s="1011" t="s">
        <v>926</v>
      </c>
      <c r="N141" s="1240"/>
    </row>
    <row r="142" spans="1:14" ht="120.75" customHeight="1" x14ac:dyDescent="0.25">
      <c r="A142" s="522"/>
      <c r="B142" s="512">
        <v>12</v>
      </c>
      <c r="C142" s="505" t="s">
        <v>17</v>
      </c>
      <c r="D142" s="1012" t="s">
        <v>1377</v>
      </c>
      <c r="E142" s="1270">
        <v>0.18</v>
      </c>
      <c r="F142" s="505" t="s">
        <v>30</v>
      </c>
      <c r="G142" s="1010"/>
      <c r="H142" s="853"/>
      <c r="I142" s="1010"/>
      <c r="J142" s="505" t="s">
        <v>31</v>
      </c>
      <c r="K142" s="501"/>
      <c r="L142" s="503" t="str">
        <f>IF(K142=1,E142*0,IF(K142=5,E142*1, IF(K142="TB","TB","sila pilih TB, 1 atau 5 sahaja")))</f>
        <v>sila pilih TB, 1 atau 5 sahaja</v>
      </c>
      <c r="M142" s="1013" t="s">
        <v>1425</v>
      </c>
      <c r="N142" s="1237"/>
    </row>
    <row r="143" spans="1:14" ht="36" customHeight="1" x14ac:dyDescent="0.25">
      <c r="A143" s="1370" t="s">
        <v>927</v>
      </c>
      <c r="B143" s="1371"/>
      <c r="C143" s="1371"/>
      <c r="D143" s="1371"/>
      <c r="E143" s="804">
        <f>SUM(E144,E150,E156)</f>
        <v>2</v>
      </c>
      <c r="F143" s="805"/>
      <c r="G143" s="806"/>
      <c r="H143" s="806"/>
      <c r="I143" s="806"/>
      <c r="J143" s="806"/>
      <c r="K143" s="1014"/>
      <c r="L143" s="806">
        <f>SUM(L144,L150,L156)</f>
        <v>0</v>
      </c>
      <c r="M143" s="808"/>
      <c r="N143" s="1240"/>
    </row>
    <row r="144" spans="1:14" ht="39" customHeight="1" x14ac:dyDescent="0.25">
      <c r="A144" s="817"/>
      <c r="B144" s="1381" t="s">
        <v>928</v>
      </c>
      <c r="C144" s="1382"/>
      <c r="D144" s="1382"/>
      <c r="E144" s="810">
        <f>SUM(E146:E149)</f>
        <v>0.72</v>
      </c>
      <c r="F144" s="818"/>
      <c r="G144" s="811"/>
      <c r="H144" s="811"/>
      <c r="I144" s="811"/>
      <c r="J144" s="811"/>
      <c r="K144" s="1015"/>
      <c r="L144" s="811">
        <f>SUM(L146:L149)</f>
        <v>0</v>
      </c>
      <c r="M144" s="811"/>
      <c r="N144" s="1241"/>
    </row>
    <row r="145" spans="1:14" ht="366" customHeight="1" x14ac:dyDescent="0.25">
      <c r="A145" s="523"/>
      <c r="B145" s="935" t="s">
        <v>929</v>
      </c>
      <c r="C145" s="1016"/>
      <c r="D145" s="1017"/>
      <c r="E145" s="1018"/>
      <c r="F145" s="1019"/>
      <c r="G145" s="1020"/>
      <c r="H145" s="1020"/>
      <c r="I145" s="1020"/>
      <c r="J145" s="1020"/>
      <c r="K145" s="1021"/>
      <c r="L145" s="1020"/>
      <c r="M145" s="934" t="s">
        <v>1690</v>
      </c>
      <c r="N145" s="1240"/>
    </row>
    <row r="146" spans="1:14" ht="359.25" customHeight="1" x14ac:dyDescent="0.25">
      <c r="A146" s="816"/>
      <c r="B146" s="512">
        <v>1</v>
      </c>
      <c r="C146" s="505" t="s">
        <v>17</v>
      </c>
      <c r="D146" s="514" t="s">
        <v>1691</v>
      </c>
      <c r="E146" s="1270">
        <v>0.18</v>
      </c>
      <c r="F146" s="1022" t="s">
        <v>815</v>
      </c>
      <c r="G146" s="1022" t="s">
        <v>930</v>
      </c>
      <c r="H146" s="1022" t="s">
        <v>1692</v>
      </c>
      <c r="I146" s="1022" t="s">
        <v>1693</v>
      </c>
      <c r="J146" s="1022" t="s">
        <v>1694</v>
      </c>
      <c r="K146" s="501"/>
      <c r="L146" s="503" t="str">
        <f>IF(K146=1,E146*(0/4),IF(K146=2,E146*(1/4),IF(K146=3,E146*(2/4),IF(K146=4,E146*(3/4),IF(K146=5,E146*(4/4),"sila pilih 1-5")))))</f>
        <v>sila pilih 1-5</v>
      </c>
      <c r="M146" s="687" t="s">
        <v>1695</v>
      </c>
      <c r="N146" s="738"/>
    </row>
    <row r="147" spans="1:14" ht="348" customHeight="1" x14ac:dyDescent="0.25">
      <c r="A147" s="816"/>
      <c r="B147" s="512">
        <v>2</v>
      </c>
      <c r="C147" s="505" t="s">
        <v>19</v>
      </c>
      <c r="D147" s="514" t="s">
        <v>931</v>
      </c>
      <c r="E147" s="1270">
        <v>0.18</v>
      </c>
      <c r="F147" s="509" t="s">
        <v>30</v>
      </c>
      <c r="G147" s="502"/>
      <c r="H147" s="502" t="s">
        <v>1696</v>
      </c>
      <c r="I147" s="502"/>
      <c r="J147" s="502" t="s">
        <v>1697</v>
      </c>
      <c r="K147" s="501"/>
      <c r="L147" s="503" t="str">
        <f>IF(K149=1,E149*(0/3),IF(K149=3,E149*(1/2),IF(K149=5,E149*(2/2),"sila pilih 1,3 atau 5")))</f>
        <v>sila pilih 1,3 atau 5</v>
      </c>
      <c r="M147" s="518" t="s">
        <v>1698</v>
      </c>
      <c r="N147" s="738"/>
    </row>
    <row r="148" spans="1:14" ht="408.75" customHeight="1" thickBot="1" x14ac:dyDescent="0.3">
      <c r="A148" s="816"/>
      <c r="B148" s="512">
        <v>3</v>
      </c>
      <c r="C148" s="505" t="s">
        <v>20</v>
      </c>
      <c r="D148" s="1288" t="s">
        <v>1973</v>
      </c>
      <c r="E148" s="1270">
        <v>0.18</v>
      </c>
      <c r="F148" s="1289" t="s">
        <v>18</v>
      </c>
      <c r="G148" s="1289" t="s">
        <v>1699</v>
      </c>
      <c r="H148" s="1289" t="s">
        <v>1970</v>
      </c>
      <c r="I148" s="1289" t="s">
        <v>1971</v>
      </c>
      <c r="J148" s="1289" t="s">
        <v>1972</v>
      </c>
      <c r="K148" s="501"/>
      <c r="L148" s="503" t="str">
        <f>IF(K148=1,E148*(0/4),IF(K148=2,E148*(1/4),IF(K148=3,E148*(2/4),IF(K148=4,E148*(3/4),IF(K148=5,E148*(4/4),"sila pilih 1-5")))))</f>
        <v>sila pilih 1-5</v>
      </c>
      <c r="M148" s="1023" t="s">
        <v>1700</v>
      </c>
      <c r="N148" s="696"/>
    </row>
    <row r="149" spans="1:14" ht="406.5" customHeight="1" x14ac:dyDescent="0.25">
      <c r="A149" s="816"/>
      <c r="B149" s="512">
        <v>4</v>
      </c>
      <c r="C149" s="505" t="s">
        <v>21</v>
      </c>
      <c r="D149" s="514" t="s">
        <v>1974</v>
      </c>
      <c r="E149" s="1270">
        <v>0.18</v>
      </c>
      <c r="F149" s="1290" t="s">
        <v>18</v>
      </c>
      <c r="G149" s="502"/>
      <c r="H149" s="502" t="s">
        <v>1975</v>
      </c>
      <c r="I149" s="502"/>
      <c r="J149" s="502" t="s">
        <v>1976</v>
      </c>
      <c r="K149" s="501"/>
      <c r="L149" s="503" t="str">
        <f>IF(K149=1,E149*(0/3),IF(K149=3,E149*(1/2),IF(K149=5,E149*(2/2),"sila pilih 1,3 atau 5")))</f>
        <v>sila pilih 1,3 atau 5</v>
      </c>
      <c r="M149" s="1023" t="s">
        <v>1701</v>
      </c>
      <c r="N149" s="696"/>
    </row>
    <row r="150" spans="1:14" ht="55.5" customHeight="1" x14ac:dyDescent="0.25">
      <c r="A150" s="817"/>
      <c r="B150" s="1381" t="s">
        <v>935</v>
      </c>
      <c r="C150" s="1382"/>
      <c r="D150" s="1382"/>
      <c r="E150" s="810">
        <f>SUM(E152:E155)</f>
        <v>0.8</v>
      </c>
      <c r="F150" s="818"/>
      <c r="G150" s="811"/>
      <c r="H150" s="811"/>
      <c r="I150" s="811"/>
      <c r="J150" s="811"/>
      <c r="K150" s="1015"/>
      <c r="L150" s="811">
        <f>SUM(L151:L155)</f>
        <v>0</v>
      </c>
      <c r="M150" s="811"/>
      <c r="N150" s="1253"/>
    </row>
    <row r="151" spans="1:14" ht="148.5" customHeight="1" x14ac:dyDescent="0.25">
      <c r="A151" s="523"/>
      <c r="B151" s="1024" t="s">
        <v>936</v>
      </c>
      <c r="C151" s="951"/>
      <c r="D151" s="1025" t="s">
        <v>937</v>
      </c>
      <c r="E151" s="1018"/>
      <c r="F151" s="904"/>
      <c r="G151" s="905"/>
      <c r="H151" s="905"/>
      <c r="I151" s="905"/>
      <c r="J151" s="905"/>
      <c r="K151" s="1021"/>
      <c r="L151" s="933"/>
      <c r="M151" s="1026" t="s">
        <v>938</v>
      </c>
      <c r="N151" s="1240"/>
    </row>
    <row r="152" spans="1:14" ht="253.5" customHeight="1" x14ac:dyDescent="0.25">
      <c r="A152" s="816"/>
      <c r="B152" s="512">
        <v>6</v>
      </c>
      <c r="C152" s="505" t="s">
        <v>17</v>
      </c>
      <c r="D152" s="514" t="s">
        <v>1355</v>
      </c>
      <c r="E152" s="1027">
        <v>0.2</v>
      </c>
      <c r="F152" s="502" t="s">
        <v>939</v>
      </c>
      <c r="G152" s="502"/>
      <c r="H152" s="502" t="s">
        <v>1977</v>
      </c>
      <c r="I152" s="502"/>
      <c r="J152" s="502" t="s">
        <v>1978</v>
      </c>
      <c r="K152" s="501"/>
      <c r="L152" s="503" t="str">
        <f>IF(K152=1,E152*(0/3),IF(K152=3,E152*(1/2),IF(K152=5,E152*(2/2),"sila pilih 1,3 atau 5")))</f>
        <v>sila pilih 1,3 atau 5</v>
      </c>
      <c r="M152" s="1023" t="s">
        <v>1702</v>
      </c>
      <c r="N152" s="696"/>
    </row>
    <row r="153" spans="1:14" ht="306" x14ac:dyDescent="0.25">
      <c r="A153" s="524"/>
      <c r="B153" s="512">
        <v>7</v>
      </c>
      <c r="C153" s="1028" t="s">
        <v>19</v>
      </c>
      <c r="D153" s="514" t="s">
        <v>1703</v>
      </c>
      <c r="E153" s="1029">
        <v>0.2</v>
      </c>
      <c r="F153" s="1291" t="s">
        <v>18</v>
      </c>
      <c r="G153" s="1292" t="s">
        <v>1979</v>
      </c>
      <c r="H153" s="1292" t="s">
        <v>1980</v>
      </c>
      <c r="I153" s="1292" t="s">
        <v>1705</v>
      </c>
      <c r="J153" s="1292" t="s">
        <v>1981</v>
      </c>
      <c r="K153" s="501"/>
      <c r="L153" s="503" t="str">
        <f>IF(K153=1,E153*(1/5),IF(K153=2,E153*(2/5),IF(K153=3,E153*(3/5),IF(K153=4,E153*(4/5),IF(K153=5,E153*(5/5),"sila pilih 1-5")))))</f>
        <v>sila pilih 1-5</v>
      </c>
      <c r="M153" s="667" t="s">
        <v>1706</v>
      </c>
      <c r="N153" s="1254"/>
    </row>
    <row r="154" spans="1:14" ht="369" customHeight="1" x14ac:dyDescent="0.25">
      <c r="A154" s="816"/>
      <c r="B154" s="512">
        <v>8</v>
      </c>
      <c r="C154" s="505" t="s">
        <v>20</v>
      </c>
      <c r="D154" s="514" t="s">
        <v>1354</v>
      </c>
      <c r="E154" s="1027">
        <v>0.2</v>
      </c>
      <c r="F154" s="509" t="s">
        <v>1707</v>
      </c>
      <c r="G154" s="502" t="s">
        <v>1708</v>
      </c>
      <c r="H154" s="502" t="s">
        <v>1709</v>
      </c>
      <c r="I154" s="502" t="s">
        <v>1710</v>
      </c>
      <c r="J154" s="502" t="s">
        <v>1711</v>
      </c>
      <c r="K154" s="501"/>
      <c r="L154" s="503" t="str">
        <f>IF(K154=1,E154*(1/5),IF(K154=2,E154*(2/5),IF(K154=3,E154*(3/5),IF(K154=4,E154*(4/5),IF(K154=5,E154*(5/5),"sila pilih 1-5")))))</f>
        <v>sila pilih 1-5</v>
      </c>
      <c r="M154" s="518" t="s">
        <v>1712</v>
      </c>
      <c r="N154" s="738"/>
    </row>
    <row r="155" spans="1:14" ht="313.5" customHeight="1" x14ac:dyDescent="0.25">
      <c r="A155" s="816"/>
      <c r="B155" s="512">
        <v>9</v>
      </c>
      <c r="C155" s="505" t="s">
        <v>21</v>
      </c>
      <c r="D155" s="514" t="s">
        <v>940</v>
      </c>
      <c r="E155" s="1027">
        <v>0.2</v>
      </c>
      <c r="F155" s="513" t="s">
        <v>18</v>
      </c>
      <c r="G155" s="505" t="s">
        <v>1713</v>
      </c>
      <c r="H155" s="505" t="s">
        <v>941</v>
      </c>
      <c r="I155" s="505" t="s">
        <v>1714</v>
      </c>
      <c r="J155" s="505" t="s">
        <v>1715</v>
      </c>
      <c r="K155" s="501"/>
      <c r="L155" s="503" t="str">
        <f>IF(K155=1,E155*(0/4),IF(K155=2,E155*(1/4),IF(K155=3,E155*(2/4),IF(K155=4,E155*(3/4),IF(K155=5,E155*(4/4),"sila pilih 1-5")))))</f>
        <v>sila pilih 1-5</v>
      </c>
      <c r="M155" s="687" t="s">
        <v>1716</v>
      </c>
      <c r="N155" s="696"/>
    </row>
    <row r="156" spans="1:14" x14ac:dyDescent="0.25">
      <c r="A156" s="817"/>
      <c r="B156" s="1381" t="s">
        <v>942</v>
      </c>
      <c r="C156" s="1382"/>
      <c r="D156" s="1382"/>
      <c r="E156" s="810">
        <f>SUM(E158:E160)</f>
        <v>0.48000000000000004</v>
      </c>
      <c r="F156" s="1030"/>
      <c r="G156" s="1031"/>
      <c r="H156" s="1031"/>
      <c r="I156" s="1031"/>
      <c r="J156" s="1031"/>
      <c r="K156" s="1015"/>
      <c r="L156" s="811">
        <f>SUM(L157:L160)</f>
        <v>0</v>
      </c>
      <c r="M156" s="811" t="s">
        <v>60</v>
      </c>
      <c r="N156" s="1241"/>
    </row>
    <row r="157" spans="1:14" ht="72" x14ac:dyDescent="0.25">
      <c r="A157" s="523"/>
      <c r="B157" s="900" t="s">
        <v>943</v>
      </c>
      <c r="C157" s="1016"/>
      <c r="D157" s="1017"/>
      <c r="E157" s="1018"/>
      <c r="F157" s="904"/>
      <c r="G157" s="905"/>
      <c r="H157" s="905"/>
      <c r="I157" s="905"/>
      <c r="J157" s="905"/>
      <c r="K157" s="1021"/>
      <c r="L157" s="933"/>
      <c r="M157" s="1032" t="s">
        <v>944</v>
      </c>
      <c r="N157" s="1240"/>
    </row>
    <row r="158" spans="1:14" ht="311.25" customHeight="1" x14ac:dyDescent="0.25">
      <c r="A158" s="988"/>
      <c r="B158" s="519">
        <v>10</v>
      </c>
      <c r="C158" s="781" t="s">
        <v>17</v>
      </c>
      <c r="D158" s="520" t="s">
        <v>1717</v>
      </c>
      <c r="E158" s="1271">
        <v>0.1</v>
      </c>
      <c r="F158" s="1293" t="s">
        <v>1704</v>
      </c>
      <c r="G158" s="1293" t="s">
        <v>1982</v>
      </c>
      <c r="H158" s="1293" t="s">
        <v>1983</v>
      </c>
      <c r="I158" s="1293" t="s">
        <v>1984</v>
      </c>
      <c r="J158" s="1293" t="s">
        <v>1985</v>
      </c>
      <c r="K158" s="521"/>
      <c r="L158" s="778" t="str">
        <f>IF(K158=1,E158*(1/5),IF(K158=2,E158*(2/5),IF(K158=3,E158*(3/5),IF(K158=4,E158*(4/5),IF(K158=5,E158*(5/5),"sila pilih 1-5")))))</f>
        <v>sila pilih 1-5</v>
      </c>
      <c r="M158" s="1033" t="s">
        <v>1718</v>
      </c>
      <c r="N158" s="696"/>
    </row>
    <row r="159" spans="1:14" ht="409.5" customHeight="1" x14ac:dyDescent="0.25">
      <c r="A159" s="518"/>
      <c r="B159" s="512">
        <v>11</v>
      </c>
      <c r="C159" s="518" t="s">
        <v>19</v>
      </c>
      <c r="D159" s="518" t="s">
        <v>1719</v>
      </c>
      <c r="E159" s="1270">
        <v>0.1</v>
      </c>
      <c r="F159" s="1034" t="s">
        <v>945</v>
      </c>
      <c r="G159" s="1035" t="s">
        <v>1720</v>
      </c>
      <c r="H159" s="1035" t="s">
        <v>1721</v>
      </c>
      <c r="I159" s="1034" t="s">
        <v>1722</v>
      </c>
      <c r="J159" s="1034" t="s">
        <v>1723</v>
      </c>
      <c r="K159" s="501"/>
      <c r="L159" s="503" t="str">
        <f>IF(K159=1,E159*0,IF(K159=5,E159*1,"sila pilih 1 atau 5 sahaja"))</f>
        <v>sila pilih 1 atau 5 sahaja</v>
      </c>
      <c r="M159" s="841" t="s">
        <v>1724</v>
      </c>
      <c r="N159" s="1325"/>
    </row>
    <row r="160" spans="1:14" ht="409.6" customHeight="1" x14ac:dyDescent="0.25">
      <c r="A160" s="1225"/>
      <c r="B160" s="1226">
        <v>12</v>
      </c>
      <c r="C160" s="1225"/>
      <c r="D160" s="1225" t="s">
        <v>1725</v>
      </c>
      <c r="E160" s="1227">
        <v>0.28000000000000003</v>
      </c>
      <c r="F160" s="1293" t="s">
        <v>945</v>
      </c>
      <c r="G160" s="1294" t="s">
        <v>1961</v>
      </c>
      <c r="H160" s="1293" t="s">
        <v>1986</v>
      </c>
      <c r="I160" s="1292" t="s">
        <v>1987</v>
      </c>
      <c r="J160" s="1293" t="s">
        <v>1988</v>
      </c>
      <c r="K160" s="847"/>
      <c r="L160" s="783" t="str">
        <f>IF(K160=1,E160*0,IF(K160=5,E160*1,"sila pilih 1 atau 5 sahaja"))</f>
        <v>sila pilih 1 atau 5 sahaja</v>
      </c>
      <c r="M160" s="1228" t="s">
        <v>1726</v>
      </c>
      <c r="N160" s="1326"/>
    </row>
    <row r="161" spans="1:14" s="1178" customFormat="1" ht="37.5" customHeight="1" x14ac:dyDescent="0.25">
      <c r="A161" s="1352" t="s">
        <v>946</v>
      </c>
      <c r="B161" s="1352"/>
      <c r="C161" s="1352"/>
      <c r="D161" s="1352"/>
      <c r="E161" s="1036">
        <f>SUM(E162,E230,E324,E393,E431)</f>
        <v>59.998235294117649</v>
      </c>
      <c r="F161" s="1180"/>
      <c r="G161" s="1180"/>
      <c r="H161" s="1180"/>
      <c r="I161" s="1180"/>
      <c r="J161" s="1180"/>
      <c r="K161" s="1181"/>
      <c r="L161" s="1182">
        <f>SUM(L162,L230,L324,L393,L431)</f>
        <v>0</v>
      </c>
      <c r="M161" s="1183"/>
      <c r="N161" s="1255"/>
    </row>
    <row r="162" spans="1:14" ht="42" customHeight="1" x14ac:dyDescent="0.25">
      <c r="A162" s="1353" t="s">
        <v>947</v>
      </c>
      <c r="B162" s="1354"/>
      <c r="C162" s="1354"/>
      <c r="D162" s="1354"/>
      <c r="E162" s="1229">
        <f>SUM(E163,E179,E194,E205,E214,E223)</f>
        <v>14</v>
      </c>
      <c r="F162" s="1230"/>
      <c r="G162" s="1231"/>
      <c r="H162" s="1231"/>
      <c r="I162" s="1231"/>
      <c r="J162" s="1231"/>
      <c r="K162" s="1232"/>
      <c r="L162" s="1231">
        <f>SUM(L163,L179,L194,L205,L214,L223)</f>
        <v>0</v>
      </c>
      <c r="M162" s="1233"/>
      <c r="N162" s="1256"/>
    </row>
    <row r="163" spans="1:14" x14ac:dyDescent="0.25">
      <c r="A163" s="1037"/>
      <c r="B163" s="1355" t="s">
        <v>1400</v>
      </c>
      <c r="C163" s="1356"/>
      <c r="D163" s="1356"/>
      <c r="E163" s="979">
        <f>SUM(E165:E178)</f>
        <v>3.5000000000000013</v>
      </c>
      <c r="F163" s="1038"/>
      <c r="G163" s="945"/>
      <c r="H163" s="945"/>
      <c r="I163" s="945"/>
      <c r="J163" s="945"/>
      <c r="K163" s="944"/>
      <c r="L163" s="945">
        <f>SUM(L165:L178)</f>
        <v>0</v>
      </c>
      <c r="M163" s="1039"/>
      <c r="N163" s="1241"/>
    </row>
    <row r="164" spans="1:14" ht="39" customHeight="1" x14ac:dyDescent="0.25">
      <c r="A164" s="1040"/>
      <c r="B164" s="1041" t="s">
        <v>749</v>
      </c>
      <c r="C164" s="1042"/>
      <c r="D164" s="1042" t="s">
        <v>949</v>
      </c>
      <c r="E164" s="938"/>
      <c r="F164" s="1043"/>
      <c r="G164" s="1044"/>
      <c r="H164" s="1044"/>
      <c r="I164" s="1044"/>
      <c r="J164" s="1044"/>
      <c r="K164" s="1045"/>
      <c r="L164" s="1044"/>
      <c r="M164" s="1046"/>
      <c r="N164" s="1257"/>
    </row>
    <row r="165" spans="1:14" ht="275.25" customHeight="1" x14ac:dyDescent="0.25">
      <c r="A165" s="1048"/>
      <c r="B165" s="512">
        <v>1</v>
      </c>
      <c r="C165" s="505" t="s">
        <v>17</v>
      </c>
      <c r="D165" s="518" t="s">
        <v>1305</v>
      </c>
      <c r="E165" s="1270">
        <f>((10/1)/100)*3.5</f>
        <v>0.35000000000000003</v>
      </c>
      <c r="F165" s="509" t="s">
        <v>372</v>
      </c>
      <c r="G165" s="502" t="s">
        <v>371</v>
      </c>
      <c r="H165" s="502" t="s">
        <v>370</v>
      </c>
      <c r="I165" s="502" t="s">
        <v>369</v>
      </c>
      <c r="J165" s="502" t="s">
        <v>993</v>
      </c>
      <c r="K165" s="508"/>
      <c r="L165" s="503" t="str">
        <f>IF(K165=1,E165*(1/5),IF(K165=2,E165*(2/5),IF(K165=3,E165*(3/5),IF(K165=4,E165*(4/5),IF(K165=5,E165*(5/5),"sila pilih 1-5")))))</f>
        <v>sila pilih 1-5</v>
      </c>
      <c r="M165" s="724" t="s">
        <v>1727</v>
      </c>
      <c r="N165" s="736"/>
    </row>
    <row r="166" spans="1:14" ht="54" customHeight="1" x14ac:dyDescent="0.25">
      <c r="A166" s="1048"/>
      <c r="B166" s="935" t="s">
        <v>950</v>
      </c>
      <c r="C166" s="1329" t="s">
        <v>951</v>
      </c>
      <c r="D166" s="1330"/>
      <c r="E166" s="1049"/>
      <c r="F166" s="1050"/>
      <c r="G166" s="1051"/>
      <c r="H166" s="1051"/>
      <c r="I166" s="1051"/>
      <c r="J166" s="1051"/>
      <c r="K166" s="938"/>
      <c r="L166" s="1052"/>
      <c r="M166" s="934"/>
      <c r="N166" s="1250"/>
    </row>
    <row r="167" spans="1:14" ht="303.75" customHeight="1" x14ac:dyDescent="0.25">
      <c r="A167" s="1053"/>
      <c r="B167" s="527">
        <v>2</v>
      </c>
      <c r="C167" s="526" t="s">
        <v>17</v>
      </c>
      <c r="D167" s="514" t="s">
        <v>1460</v>
      </c>
      <c r="E167" s="1270">
        <f>((50/5)/100)*3.5</f>
        <v>0.35000000000000003</v>
      </c>
      <c r="F167" s="509" t="s">
        <v>372</v>
      </c>
      <c r="G167" s="502" t="s">
        <v>371</v>
      </c>
      <c r="H167" s="502" t="s">
        <v>370</v>
      </c>
      <c r="I167" s="502" t="s">
        <v>369</v>
      </c>
      <c r="J167" s="502" t="s">
        <v>993</v>
      </c>
      <c r="K167" s="501"/>
      <c r="L167" s="503" t="str">
        <f t="shared" ref="L167:L175" si="0">IF(K167=1,E167*(1/5),IF(K167=2,E167*(2/5),IF(K167=3,E167*(3/5),IF(K167=4,E167*(4/5),IF(K167=5,E167*(5/5),"sila pilih 1-5")))))</f>
        <v>sila pilih 1-5</v>
      </c>
      <c r="M167" s="518" t="s">
        <v>1728</v>
      </c>
      <c r="N167" s="736"/>
    </row>
    <row r="168" spans="1:14" ht="244.5" customHeight="1" x14ac:dyDescent="0.25">
      <c r="A168" s="1053"/>
      <c r="B168" s="527">
        <v>3</v>
      </c>
      <c r="C168" s="526" t="s">
        <v>19</v>
      </c>
      <c r="D168" s="685" t="s">
        <v>1461</v>
      </c>
      <c r="E168" s="1270">
        <f t="shared" ref="E168:E171" si="1">((50/5)/100)*3.5</f>
        <v>0.35000000000000003</v>
      </c>
      <c r="F168" s="509" t="s">
        <v>372</v>
      </c>
      <c r="G168" s="502" t="s">
        <v>371</v>
      </c>
      <c r="H168" s="502" t="s">
        <v>370</v>
      </c>
      <c r="I168" s="502" t="s">
        <v>369</v>
      </c>
      <c r="J168" s="502" t="s">
        <v>993</v>
      </c>
      <c r="K168" s="501"/>
      <c r="L168" s="503" t="str">
        <f t="shared" si="0"/>
        <v>sila pilih 1-5</v>
      </c>
      <c r="M168" s="518" t="s">
        <v>1729</v>
      </c>
      <c r="N168" s="736"/>
    </row>
    <row r="169" spans="1:14" ht="309" customHeight="1" x14ac:dyDescent="0.25">
      <c r="A169" s="1053"/>
      <c r="B169" s="527">
        <v>4</v>
      </c>
      <c r="C169" s="526" t="s">
        <v>20</v>
      </c>
      <c r="D169" s="514" t="s">
        <v>1462</v>
      </c>
      <c r="E169" s="1270">
        <f t="shared" si="1"/>
        <v>0.35000000000000003</v>
      </c>
      <c r="F169" s="509" t="s">
        <v>372</v>
      </c>
      <c r="G169" s="502" t="s">
        <v>371</v>
      </c>
      <c r="H169" s="502" t="s">
        <v>370</v>
      </c>
      <c r="I169" s="502" t="s">
        <v>369</v>
      </c>
      <c r="J169" s="502" t="s">
        <v>993</v>
      </c>
      <c r="K169" s="501"/>
      <c r="L169" s="503" t="str">
        <f t="shared" si="0"/>
        <v>sila pilih 1-5</v>
      </c>
      <c r="M169" s="518" t="s">
        <v>1730</v>
      </c>
      <c r="N169" s="736"/>
    </row>
    <row r="170" spans="1:14" ht="380.25" customHeight="1" x14ac:dyDescent="0.25">
      <c r="A170" s="1053"/>
      <c r="B170" s="527">
        <v>5</v>
      </c>
      <c r="C170" s="526" t="s">
        <v>21</v>
      </c>
      <c r="D170" s="514" t="s">
        <v>952</v>
      </c>
      <c r="E170" s="1270">
        <f t="shared" si="1"/>
        <v>0.35000000000000003</v>
      </c>
      <c r="F170" s="509" t="s">
        <v>372</v>
      </c>
      <c r="G170" s="502" t="s">
        <v>371</v>
      </c>
      <c r="H170" s="502" t="s">
        <v>370</v>
      </c>
      <c r="I170" s="502" t="s">
        <v>369</v>
      </c>
      <c r="J170" s="502" t="s">
        <v>993</v>
      </c>
      <c r="K170" s="501"/>
      <c r="L170" s="503" t="str">
        <f t="shared" si="0"/>
        <v>sila pilih 1-5</v>
      </c>
      <c r="M170" s="518" t="s">
        <v>1731</v>
      </c>
      <c r="N170" s="736"/>
    </row>
    <row r="171" spans="1:14" ht="214.5" customHeight="1" x14ac:dyDescent="0.25">
      <c r="A171" s="1053"/>
      <c r="B171" s="527">
        <v>6</v>
      </c>
      <c r="C171" s="526" t="s">
        <v>3</v>
      </c>
      <c r="D171" s="514" t="s">
        <v>1306</v>
      </c>
      <c r="E171" s="1270">
        <f t="shared" si="1"/>
        <v>0.35000000000000003</v>
      </c>
      <c r="F171" s="509" t="s">
        <v>372</v>
      </c>
      <c r="G171" s="502" t="s">
        <v>371</v>
      </c>
      <c r="H171" s="502" t="s">
        <v>370</v>
      </c>
      <c r="I171" s="502" t="s">
        <v>369</v>
      </c>
      <c r="J171" s="502" t="s">
        <v>993</v>
      </c>
      <c r="K171" s="501"/>
      <c r="L171" s="503" t="str">
        <f t="shared" si="0"/>
        <v>sila pilih 1-5</v>
      </c>
      <c r="M171" s="518" t="s">
        <v>1732</v>
      </c>
      <c r="N171" s="736"/>
    </row>
    <row r="172" spans="1:14" ht="291.75" customHeight="1" x14ac:dyDescent="0.25">
      <c r="A172" s="1054"/>
      <c r="B172" s="527">
        <v>7</v>
      </c>
      <c r="C172" s="526" t="s">
        <v>4</v>
      </c>
      <c r="D172" s="686" t="s">
        <v>1535</v>
      </c>
      <c r="E172" s="1270">
        <f>((40/7)/100)*3.5</f>
        <v>0.19999999999999998</v>
      </c>
      <c r="F172" s="1055" t="s">
        <v>953</v>
      </c>
      <c r="G172" s="780" t="s">
        <v>954</v>
      </c>
      <c r="H172" s="780" t="s">
        <v>955</v>
      </c>
      <c r="I172" s="780" t="s">
        <v>956</v>
      </c>
      <c r="J172" s="780" t="s">
        <v>1733</v>
      </c>
      <c r="K172" s="501"/>
      <c r="L172" s="503" t="str">
        <f t="shared" si="0"/>
        <v>sila pilih 1-5</v>
      </c>
      <c r="M172" s="518" t="s">
        <v>1734</v>
      </c>
      <c r="N172" s="736"/>
    </row>
    <row r="173" spans="1:14" ht="306" x14ac:dyDescent="0.25">
      <c r="A173" s="1054"/>
      <c r="B173" s="527">
        <v>8</v>
      </c>
      <c r="C173" s="526" t="s">
        <v>826</v>
      </c>
      <c r="D173" s="686" t="s">
        <v>1735</v>
      </c>
      <c r="E173" s="1270">
        <f t="shared" ref="E173:E178" si="2">((40/7)/100)*3.5</f>
        <v>0.19999999999999998</v>
      </c>
      <c r="F173" s="1055" t="s">
        <v>953</v>
      </c>
      <c r="G173" s="780" t="s">
        <v>954</v>
      </c>
      <c r="H173" s="780" t="s">
        <v>955</v>
      </c>
      <c r="I173" s="780" t="s">
        <v>956</v>
      </c>
      <c r="J173" s="780" t="s">
        <v>1733</v>
      </c>
      <c r="K173" s="501"/>
      <c r="L173" s="503" t="str">
        <f t="shared" si="0"/>
        <v>sila pilih 1-5</v>
      </c>
      <c r="M173" s="518" t="s">
        <v>1736</v>
      </c>
      <c r="N173" s="1269" t="s">
        <v>1968</v>
      </c>
    </row>
    <row r="174" spans="1:14" ht="182.25" customHeight="1" x14ac:dyDescent="0.25">
      <c r="A174" s="1054"/>
      <c r="B174" s="527">
        <v>9</v>
      </c>
      <c r="C174" s="526" t="s">
        <v>828</v>
      </c>
      <c r="D174" s="686" t="s">
        <v>1493</v>
      </c>
      <c r="E174" s="1270">
        <f t="shared" si="2"/>
        <v>0.19999999999999998</v>
      </c>
      <c r="F174" s="1055" t="s">
        <v>953</v>
      </c>
      <c r="G174" s="780" t="s">
        <v>954</v>
      </c>
      <c r="H174" s="780" t="s">
        <v>955</v>
      </c>
      <c r="I174" s="780" t="s">
        <v>956</v>
      </c>
      <c r="J174" s="780" t="s">
        <v>1733</v>
      </c>
      <c r="K174" s="501"/>
      <c r="L174" s="503" t="str">
        <f t="shared" si="0"/>
        <v>sila pilih 1-5</v>
      </c>
      <c r="M174" s="729" t="s">
        <v>1737</v>
      </c>
      <c r="N174" s="736"/>
    </row>
    <row r="175" spans="1:14" ht="262.5" customHeight="1" x14ac:dyDescent="0.25">
      <c r="A175" s="1054"/>
      <c r="B175" s="527">
        <v>10</v>
      </c>
      <c r="C175" s="526" t="s">
        <v>957</v>
      </c>
      <c r="D175" s="686" t="s">
        <v>1492</v>
      </c>
      <c r="E175" s="1270">
        <f t="shared" si="2"/>
        <v>0.19999999999999998</v>
      </c>
      <c r="F175" s="1055" t="s">
        <v>953</v>
      </c>
      <c r="G175" s="780" t="s">
        <v>954</v>
      </c>
      <c r="H175" s="780" t="s">
        <v>955</v>
      </c>
      <c r="I175" s="780" t="s">
        <v>956</v>
      </c>
      <c r="J175" s="780" t="s">
        <v>1733</v>
      </c>
      <c r="K175" s="501"/>
      <c r="L175" s="503" t="str">
        <f t="shared" si="0"/>
        <v>sila pilih 1-5</v>
      </c>
      <c r="M175" s="518" t="s">
        <v>1738</v>
      </c>
      <c r="N175" s="736"/>
    </row>
    <row r="176" spans="1:14" ht="288" x14ac:dyDescent="0.25">
      <c r="A176" s="1054"/>
      <c r="B176" s="527">
        <v>11</v>
      </c>
      <c r="C176" s="526" t="s">
        <v>958</v>
      </c>
      <c r="D176" s="525" t="s">
        <v>1491</v>
      </c>
      <c r="E176" s="1270">
        <f t="shared" si="2"/>
        <v>0.19999999999999998</v>
      </c>
      <c r="F176" s="1055" t="s">
        <v>953</v>
      </c>
      <c r="G176" s="780" t="s">
        <v>954</v>
      </c>
      <c r="H176" s="780" t="s">
        <v>955</v>
      </c>
      <c r="I176" s="780" t="s">
        <v>956</v>
      </c>
      <c r="J176" s="780" t="s">
        <v>1733</v>
      </c>
      <c r="K176" s="501"/>
      <c r="L176" s="503" t="str">
        <f>IF(K176=1,E176*(1/5),IF(K176=2,E176*(2/5),IF(K176=3,E176*(3/5),IF(K176=4,E176*(4/5),IF(K176=5,E176*(5/5),IF(K176="TB","TB","sila pilih TB atau 1-5"))))))</f>
        <v>sila pilih TB atau 1-5</v>
      </c>
      <c r="M176" s="518" t="s">
        <v>1739</v>
      </c>
      <c r="N176" s="736"/>
    </row>
    <row r="177" spans="1:14" ht="223.5" customHeight="1" x14ac:dyDescent="0.25">
      <c r="A177" s="1054"/>
      <c r="B177" s="527">
        <v>12</v>
      </c>
      <c r="C177" s="526" t="s">
        <v>959</v>
      </c>
      <c r="D177" s="525" t="s">
        <v>1490</v>
      </c>
      <c r="E177" s="1270">
        <f t="shared" si="2"/>
        <v>0.19999999999999998</v>
      </c>
      <c r="F177" s="1055" t="s">
        <v>953</v>
      </c>
      <c r="G177" s="780" t="s">
        <v>954</v>
      </c>
      <c r="H177" s="780" t="s">
        <v>955</v>
      </c>
      <c r="I177" s="780" t="s">
        <v>956</v>
      </c>
      <c r="J177" s="780" t="s">
        <v>1733</v>
      </c>
      <c r="K177" s="501"/>
      <c r="L177" s="503" t="str">
        <f>IF(K177=1,E177*(1/5),IF(K177=2,E177*(2/5),IF(K177=3,E177*(3/5),IF(K177=4,E177*(4/5),IF(K177=5,E177*(5/5),"sila pilih 1-5")))))</f>
        <v>sila pilih 1-5</v>
      </c>
      <c r="M177" s="518" t="s">
        <v>1740</v>
      </c>
      <c r="N177" s="736"/>
    </row>
    <row r="178" spans="1:14" ht="99" customHeight="1" x14ac:dyDescent="0.25">
      <c r="A178" s="1054"/>
      <c r="B178" s="527">
        <v>13</v>
      </c>
      <c r="C178" s="526" t="s">
        <v>960</v>
      </c>
      <c r="D178" s="686" t="s">
        <v>1412</v>
      </c>
      <c r="E178" s="1270">
        <f t="shared" si="2"/>
        <v>0.19999999999999998</v>
      </c>
      <c r="F178" s="1055" t="s">
        <v>953</v>
      </c>
      <c r="G178" s="780" t="s">
        <v>954</v>
      </c>
      <c r="H178" s="780" t="s">
        <v>955</v>
      </c>
      <c r="I178" s="780" t="s">
        <v>956</v>
      </c>
      <c r="J178" s="780" t="s">
        <v>1733</v>
      </c>
      <c r="K178" s="501"/>
      <c r="L178" s="503" t="str">
        <f>IF(K178=1,E178*(1/5),IF(K178=2,E178*(2/5),IF(K178=3,E178*(3/5),IF(K178=4,E178*(4/5),IF(K178=5,E178*(5/5),IF(K178="TB","TB","sila pilih TB atau 1-5"))))))</f>
        <v>sila pilih TB atau 1-5</v>
      </c>
      <c r="M178" s="518" t="s">
        <v>1741</v>
      </c>
      <c r="N178" s="736"/>
    </row>
    <row r="179" spans="1:14" x14ac:dyDescent="0.25">
      <c r="A179" s="917"/>
      <c r="B179" s="1327" t="s">
        <v>1742</v>
      </c>
      <c r="C179" s="1327"/>
      <c r="D179" s="1328"/>
      <c r="E179" s="1056">
        <f>SUM(E181:E193)</f>
        <v>2.52</v>
      </c>
      <c r="F179" s="1057"/>
      <c r="G179" s="1058"/>
      <c r="H179" s="1058"/>
      <c r="I179" s="1058"/>
      <c r="J179" s="1058"/>
      <c r="K179" s="1058"/>
      <c r="L179" s="1059">
        <f>SUM(L181:L193)</f>
        <v>0</v>
      </c>
      <c r="M179" s="1060"/>
      <c r="N179" s="1241"/>
    </row>
    <row r="180" spans="1:14" ht="51.75" customHeight="1" x14ac:dyDescent="0.25">
      <c r="A180" s="1061"/>
      <c r="B180" s="1041" t="s">
        <v>750</v>
      </c>
      <c r="C180" s="1042"/>
      <c r="D180" s="1042" t="s">
        <v>949</v>
      </c>
      <c r="E180" s="1062"/>
      <c r="F180" s="1063"/>
      <c r="G180" s="1064"/>
      <c r="H180" s="1064"/>
      <c r="I180" s="1064"/>
      <c r="J180" s="1064"/>
      <c r="K180" s="1064"/>
      <c r="L180" s="1065"/>
      <c r="M180" s="1066"/>
      <c r="N180" s="1250"/>
    </row>
    <row r="181" spans="1:14" ht="273" customHeight="1" x14ac:dyDescent="0.25">
      <c r="A181" s="1061"/>
      <c r="B181" s="512">
        <v>14</v>
      </c>
      <c r="C181" s="667" t="s">
        <v>17</v>
      </c>
      <c r="D181" s="518" t="s">
        <v>1743</v>
      </c>
      <c r="E181" s="1270">
        <f>((10/1)/100)*2.52</f>
        <v>0.252</v>
      </c>
      <c r="F181" s="509" t="s">
        <v>372</v>
      </c>
      <c r="G181" s="502" t="s">
        <v>371</v>
      </c>
      <c r="H181" s="502" t="s">
        <v>370</v>
      </c>
      <c r="I181" s="502" t="s">
        <v>369</v>
      </c>
      <c r="J181" s="502" t="s">
        <v>993</v>
      </c>
      <c r="K181" s="508"/>
      <c r="L181" s="503" t="str">
        <f>IF(K181=1,E181*(1/5),IF(K181=2,E181*(2/5),IF(K181=3,E181*(3/5),IF(K181=4,E181*(4/5),IF(K181=5,E181*(5/5),"sila pilih 1-5")))))</f>
        <v>sila pilih 1-5</v>
      </c>
      <c r="M181" s="724" t="s">
        <v>1744</v>
      </c>
      <c r="N181" s="736"/>
    </row>
    <row r="182" spans="1:14" ht="63" customHeight="1" x14ac:dyDescent="0.25">
      <c r="A182" s="1061"/>
      <c r="B182" s="935" t="s">
        <v>751</v>
      </c>
      <c r="C182" s="1329" t="s">
        <v>951</v>
      </c>
      <c r="D182" s="1330"/>
      <c r="E182" s="1049"/>
      <c r="F182" s="1050"/>
      <c r="G182" s="1051"/>
      <c r="H182" s="1051"/>
      <c r="I182" s="1051"/>
      <c r="J182" s="1051"/>
      <c r="K182" s="938"/>
      <c r="L182" s="940"/>
      <c r="M182" s="934"/>
      <c r="N182" s="1250"/>
    </row>
    <row r="183" spans="1:14" ht="297" customHeight="1" x14ac:dyDescent="0.25">
      <c r="A183" s="1054"/>
      <c r="B183" s="527">
        <v>15</v>
      </c>
      <c r="C183" s="526" t="s">
        <v>17</v>
      </c>
      <c r="D183" s="514" t="s">
        <v>961</v>
      </c>
      <c r="E183" s="1270">
        <f>((50/3)/100)*2.52</f>
        <v>0.42000000000000004</v>
      </c>
      <c r="F183" s="509" t="s">
        <v>372</v>
      </c>
      <c r="G183" s="502" t="s">
        <v>371</v>
      </c>
      <c r="H183" s="502" t="s">
        <v>370</v>
      </c>
      <c r="I183" s="502" t="s">
        <v>369</v>
      </c>
      <c r="J183" s="502" t="s">
        <v>993</v>
      </c>
      <c r="K183" s="501"/>
      <c r="L183" s="503" t="str">
        <f t="shared" ref="L183:L190" si="3">IF(K183=1,E183*(1/5),IF(K183=2,E183*(2/5),IF(K183=3,E183*(3/5),IF(K183=4,E183*(4/5),IF(K183=5,E183*(5/5),"sila pilih 1-5")))))</f>
        <v>sila pilih 1-5</v>
      </c>
      <c r="M183" s="518" t="s">
        <v>1745</v>
      </c>
      <c r="N183" s="736"/>
    </row>
    <row r="184" spans="1:14" ht="306.75" x14ac:dyDescent="0.25">
      <c r="A184" s="1054"/>
      <c r="B184" s="527">
        <v>16</v>
      </c>
      <c r="C184" s="688" t="s">
        <v>19</v>
      </c>
      <c r="D184" s="514" t="s">
        <v>952</v>
      </c>
      <c r="E184" s="1270">
        <f t="shared" ref="E184:E185" si="4">((50/3)/100)*2.52</f>
        <v>0.42000000000000004</v>
      </c>
      <c r="F184" s="509" t="s">
        <v>372</v>
      </c>
      <c r="G184" s="502" t="s">
        <v>371</v>
      </c>
      <c r="H184" s="502" t="s">
        <v>370</v>
      </c>
      <c r="I184" s="502" t="s">
        <v>369</v>
      </c>
      <c r="J184" s="502" t="s">
        <v>993</v>
      </c>
      <c r="K184" s="501"/>
      <c r="L184" s="503" t="str">
        <f t="shared" si="3"/>
        <v>sila pilih 1-5</v>
      </c>
      <c r="M184" s="518" t="s">
        <v>1746</v>
      </c>
      <c r="N184" s="736"/>
    </row>
    <row r="185" spans="1:14" ht="308.25" customHeight="1" x14ac:dyDescent="0.25">
      <c r="A185" s="1054"/>
      <c r="B185" s="527">
        <v>17</v>
      </c>
      <c r="C185" s="688" t="s">
        <v>20</v>
      </c>
      <c r="D185" s="514" t="s">
        <v>1429</v>
      </c>
      <c r="E185" s="1270">
        <f t="shared" si="4"/>
        <v>0.42000000000000004</v>
      </c>
      <c r="F185" s="509" t="s">
        <v>372</v>
      </c>
      <c r="G185" s="502" t="s">
        <v>371</v>
      </c>
      <c r="H185" s="502" t="s">
        <v>370</v>
      </c>
      <c r="I185" s="502" t="s">
        <v>369</v>
      </c>
      <c r="J185" s="502" t="s">
        <v>993</v>
      </c>
      <c r="K185" s="501"/>
      <c r="L185" s="503" t="str">
        <f t="shared" si="3"/>
        <v>sila pilih 1-5</v>
      </c>
      <c r="M185" s="518" t="s">
        <v>1747</v>
      </c>
      <c r="N185" s="736"/>
    </row>
    <row r="186" spans="1:14" ht="306.75" customHeight="1" x14ac:dyDescent="0.25">
      <c r="A186" s="1054"/>
      <c r="B186" s="527">
        <v>18</v>
      </c>
      <c r="C186" s="526" t="s">
        <v>21</v>
      </c>
      <c r="D186" s="686" t="s">
        <v>962</v>
      </c>
      <c r="E186" s="1270">
        <f>((40/7)/100)*2.52</f>
        <v>0.14399999999999999</v>
      </c>
      <c r="F186" s="1055" t="s">
        <v>953</v>
      </c>
      <c r="G186" s="780" t="s">
        <v>954</v>
      </c>
      <c r="H186" s="780" t="s">
        <v>955</v>
      </c>
      <c r="I186" s="780" t="s">
        <v>956</v>
      </c>
      <c r="J186" s="780" t="s">
        <v>1733</v>
      </c>
      <c r="K186" s="501"/>
      <c r="L186" s="503" t="str">
        <f t="shared" si="3"/>
        <v>sila pilih 1-5</v>
      </c>
      <c r="M186" s="518" t="s">
        <v>1748</v>
      </c>
      <c r="N186" s="736"/>
    </row>
    <row r="187" spans="1:14" ht="300" customHeight="1" x14ac:dyDescent="0.25">
      <c r="A187" s="1054"/>
      <c r="B187" s="527">
        <v>19</v>
      </c>
      <c r="C187" s="526" t="s">
        <v>3</v>
      </c>
      <c r="D187" s="686" t="s">
        <v>963</v>
      </c>
      <c r="E187" s="1270">
        <f t="shared" ref="E187:E190" si="5">((40/7)/100)*2.52</f>
        <v>0.14399999999999999</v>
      </c>
      <c r="F187" s="1055" t="s">
        <v>953</v>
      </c>
      <c r="G187" s="780" t="s">
        <v>954</v>
      </c>
      <c r="H187" s="780" t="s">
        <v>955</v>
      </c>
      <c r="I187" s="780" t="s">
        <v>956</v>
      </c>
      <c r="J187" s="780" t="s">
        <v>1733</v>
      </c>
      <c r="K187" s="501"/>
      <c r="L187" s="503" t="str">
        <f t="shared" si="3"/>
        <v>sila pilih 1-5</v>
      </c>
      <c r="M187" s="518" t="s">
        <v>1749</v>
      </c>
      <c r="N187" s="736"/>
    </row>
    <row r="188" spans="1:14" ht="218.25" customHeight="1" x14ac:dyDescent="0.25">
      <c r="A188" s="1054"/>
      <c r="B188" s="527">
        <v>20</v>
      </c>
      <c r="C188" s="526" t="s">
        <v>4</v>
      </c>
      <c r="D188" s="686" t="s">
        <v>964</v>
      </c>
      <c r="E188" s="1270">
        <f t="shared" si="5"/>
        <v>0.14399999999999999</v>
      </c>
      <c r="F188" s="1055" t="s">
        <v>953</v>
      </c>
      <c r="G188" s="780" t="s">
        <v>954</v>
      </c>
      <c r="H188" s="780" t="s">
        <v>955</v>
      </c>
      <c r="I188" s="780" t="s">
        <v>956</v>
      </c>
      <c r="J188" s="780" t="s">
        <v>1733</v>
      </c>
      <c r="K188" s="501"/>
      <c r="L188" s="503" t="str">
        <f t="shared" si="3"/>
        <v>sila pilih 1-5</v>
      </c>
      <c r="M188" s="518" t="s">
        <v>1750</v>
      </c>
      <c r="N188" s="736"/>
    </row>
    <row r="189" spans="1:14" ht="250.5" customHeight="1" x14ac:dyDescent="0.25">
      <c r="A189" s="1054"/>
      <c r="B189" s="527">
        <v>21</v>
      </c>
      <c r="C189" s="526" t="s">
        <v>826</v>
      </c>
      <c r="D189" s="686" t="s">
        <v>965</v>
      </c>
      <c r="E189" s="1270">
        <f t="shared" si="5"/>
        <v>0.14399999999999999</v>
      </c>
      <c r="F189" s="1055" t="s">
        <v>953</v>
      </c>
      <c r="G189" s="780" t="s">
        <v>954</v>
      </c>
      <c r="H189" s="780" t="s">
        <v>955</v>
      </c>
      <c r="I189" s="780" t="s">
        <v>956</v>
      </c>
      <c r="J189" s="780" t="s">
        <v>1733</v>
      </c>
      <c r="K189" s="501"/>
      <c r="L189" s="503" t="str">
        <f t="shared" si="3"/>
        <v>sila pilih 1-5</v>
      </c>
      <c r="M189" s="518" t="s">
        <v>1751</v>
      </c>
      <c r="N189" s="736"/>
    </row>
    <row r="190" spans="1:14" ht="240" customHeight="1" x14ac:dyDescent="0.25">
      <c r="A190" s="1067"/>
      <c r="B190" s="512">
        <v>22</v>
      </c>
      <c r="C190" s="688" t="s">
        <v>828</v>
      </c>
      <c r="D190" s="525" t="s">
        <v>1468</v>
      </c>
      <c r="E190" s="1270">
        <f t="shared" si="5"/>
        <v>0.14399999999999999</v>
      </c>
      <c r="F190" s="1055" t="s">
        <v>953</v>
      </c>
      <c r="G190" s="780" t="s">
        <v>954</v>
      </c>
      <c r="H190" s="780" t="s">
        <v>955</v>
      </c>
      <c r="I190" s="780" t="s">
        <v>956</v>
      </c>
      <c r="J190" s="780" t="s">
        <v>1733</v>
      </c>
      <c r="K190" s="501"/>
      <c r="L190" s="503" t="str">
        <f t="shared" si="3"/>
        <v>sila pilih 1-5</v>
      </c>
      <c r="M190" s="518" t="s">
        <v>1494</v>
      </c>
      <c r="N190" s="736"/>
    </row>
    <row r="191" spans="1:14" ht="63.75" customHeight="1" x14ac:dyDescent="0.25">
      <c r="A191" s="1054"/>
      <c r="B191" s="527"/>
      <c r="C191" s="526"/>
      <c r="D191" s="1068" t="s">
        <v>1300</v>
      </c>
      <c r="E191" s="1069"/>
      <c r="F191" s="1070"/>
      <c r="G191" s="1071"/>
      <c r="H191" s="1071"/>
      <c r="I191" s="1071"/>
      <c r="J191" s="1071"/>
      <c r="K191" s="1072"/>
      <c r="L191" s="1073"/>
      <c r="M191" s="1074"/>
      <c r="N191" s="1250"/>
    </row>
    <row r="192" spans="1:14" ht="237" customHeight="1" x14ac:dyDescent="0.25">
      <c r="A192" s="1054"/>
      <c r="B192" s="512">
        <v>23</v>
      </c>
      <c r="C192" s="526" t="s">
        <v>17</v>
      </c>
      <c r="D192" s="525" t="s">
        <v>1752</v>
      </c>
      <c r="E192" s="1270">
        <f>((40/7)/100)*2.52</f>
        <v>0.14399999999999999</v>
      </c>
      <c r="F192" s="1055" t="s">
        <v>953</v>
      </c>
      <c r="G192" s="780" t="s">
        <v>954</v>
      </c>
      <c r="H192" s="780" t="s">
        <v>955</v>
      </c>
      <c r="I192" s="780" t="s">
        <v>956</v>
      </c>
      <c r="J192" s="780" t="s">
        <v>1733</v>
      </c>
      <c r="K192" s="501"/>
      <c r="L192" s="503" t="str">
        <f>IF(K192=1,E192*(1/5),IF(K192=2,E192*(2/5),IF(K192=3,E192*(3/5),IF(K192=4,E192*(4/5),IF(K192=5,E192*(5/5),"sila pilih 1-5")))))</f>
        <v>sila pilih 1-5</v>
      </c>
      <c r="M192" s="518" t="s">
        <v>1753</v>
      </c>
      <c r="N192" s="736"/>
    </row>
    <row r="193" spans="1:14" ht="255.75" customHeight="1" x14ac:dyDescent="0.25">
      <c r="A193" s="1054"/>
      <c r="B193" s="512">
        <v>24</v>
      </c>
      <c r="C193" s="526" t="s">
        <v>19</v>
      </c>
      <c r="D193" s="525" t="s">
        <v>966</v>
      </c>
      <c r="E193" s="1270">
        <f>((40/7)/100)*2.52</f>
        <v>0.14399999999999999</v>
      </c>
      <c r="F193" s="1055" t="s">
        <v>953</v>
      </c>
      <c r="G193" s="780" t="s">
        <v>954</v>
      </c>
      <c r="H193" s="780" t="s">
        <v>955</v>
      </c>
      <c r="I193" s="780" t="s">
        <v>956</v>
      </c>
      <c r="J193" s="780" t="s">
        <v>1733</v>
      </c>
      <c r="K193" s="501"/>
      <c r="L193" s="503" t="str">
        <f>IF(K193=1,E193*(1/5),IF(K193=2,E193*(2/5),IF(K193=3,E193*(3/5),IF(K193=4,E193*(4/5),IF(K193=5,E193*(5/5),"sila pilih 1-5")))))</f>
        <v>sila pilih 1-5</v>
      </c>
      <c r="M193" s="518" t="s">
        <v>1754</v>
      </c>
      <c r="N193" s="736"/>
    </row>
    <row r="194" spans="1:14" ht="42.75" customHeight="1" x14ac:dyDescent="0.25">
      <c r="A194" s="917"/>
      <c r="B194" s="1357" t="s">
        <v>1755</v>
      </c>
      <c r="C194" s="1357"/>
      <c r="D194" s="1358"/>
      <c r="E194" s="1056">
        <f>SUM(E196:E204)</f>
        <v>2.8</v>
      </c>
      <c r="F194" s="1057"/>
      <c r="G194" s="1058"/>
      <c r="H194" s="1058"/>
      <c r="I194" s="1058"/>
      <c r="J194" s="1058"/>
      <c r="K194" s="1058"/>
      <c r="L194" s="1059">
        <f>SUM(L196:L204)</f>
        <v>0</v>
      </c>
      <c r="M194" s="1060"/>
      <c r="N194" s="1241"/>
    </row>
    <row r="195" spans="1:14" ht="52.5" customHeight="1" x14ac:dyDescent="0.25">
      <c r="A195" s="1061"/>
      <c r="B195" s="1041" t="s">
        <v>752</v>
      </c>
      <c r="C195" s="1042"/>
      <c r="D195" s="1042" t="s">
        <v>949</v>
      </c>
      <c r="E195" s="1062"/>
      <c r="F195" s="1063"/>
      <c r="G195" s="1064"/>
      <c r="H195" s="1064"/>
      <c r="I195" s="1064"/>
      <c r="J195" s="1064"/>
      <c r="K195" s="1064"/>
      <c r="L195" s="1065"/>
      <c r="M195" s="1066"/>
      <c r="N195" s="1250"/>
    </row>
    <row r="196" spans="1:14" ht="299.25" customHeight="1" x14ac:dyDescent="0.25">
      <c r="A196" s="1061"/>
      <c r="B196" s="697">
        <v>25</v>
      </c>
      <c r="C196" s="690" t="s">
        <v>17</v>
      </c>
      <c r="D196" s="518" t="s">
        <v>1301</v>
      </c>
      <c r="E196" s="1270">
        <f>((10/1)/100)*2.8</f>
        <v>0.27999999999999997</v>
      </c>
      <c r="F196" s="509" t="s">
        <v>372</v>
      </c>
      <c r="G196" s="502" t="s">
        <v>371</v>
      </c>
      <c r="H196" s="502" t="s">
        <v>370</v>
      </c>
      <c r="I196" s="502" t="s">
        <v>369</v>
      </c>
      <c r="J196" s="502" t="s">
        <v>993</v>
      </c>
      <c r="K196" s="1075"/>
      <c r="L196" s="503" t="str">
        <f>IF(K196=1,E196*(1/5),IF(K196=2,E196*(2/5),IF(K196=3,E196*(3/5),IF(K196=4,E196*(4/5),IF(K196=5,E196*(5/5),"sila pilih 1-5")))))</f>
        <v>sila pilih 1-5</v>
      </c>
      <c r="M196" s="724" t="s">
        <v>1756</v>
      </c>
      <c r="N196" s="736"/>
    </row>
    <row r="197" spans="1:14" ht="51.75" customHeight="1" x14ac:dyDescent="0.25">
      <c r="A197" s="1061"/>
      <c r="B197" s="935" t="s">
        <v>765</v>
      </c>
      <c r="C197" s="1329" t="s">
        <v>951</v>
      </c>
      <c r="D197" s="1330"/>
      <c r="E197" s="1049"/>
      <c r="F197" s="1050"/>
      <c r="G197" s="1051"/>
      <c r="H197" s="1051"/>
      <c r="I197" s="1051"/>
      <c r="J197" s="1051"/>
      <c r="K197" s="938"/>
      <c r="L197" s="1052"/>
      <c r="M197" s="934"/>
      <c r="N197" s="1250"/>
    </row>
    <row r="198" spans="1:14" ht="270" x14ac:dyDescent="0.25">
      <c r="A198" s="1054"/>
      <c r="B198" s="512">
        <v>26</v>
      </c>
      <c r="C198" s="526" t="s">
        <v>17</v>
      </c>
      <c r="D198" s="514" t="s">
        <v>1757</v>
      </c>
      <c r="E198" s="1270">
        <f>((50/5)/100)*2.8</f>
        <v>0.27999999999999997</v>
      </c>
      <c r="F198" s="509" t="s">
        <v>372</v>
      </c>
      <c r="G198" s="502" t="s">
        <v>371</v>
      </c>
      <c r="H198" s="502" t="s">
        <v>370</v>
      </c>
      <c r="I198" s="502" t="s">
        <v>369</v>
      </c>
      <c r="J198" s="502" t="s">
        <v>993</v>
      </c>
      <c r="K198" s="501"/>
      <c r="L198" s="503" t="str">
        <f t="shared" ref="L198:L204" si="6">IF(K198=1,E198*(1/5),IF(K198=2,E198*(2/5),IF(K198=3,E198*(3/5),IF(K198=4,E198*(4/5),IF(K198=5,E198*(5/5),"sila pilih 1-5")))))</f>
        <v>sila pilih 1-5</v>
      </c>
      <c r="M198" s="518" t="s">
        <v>1758</v>
      </c>
      <c r="N198" s="736"/>
    </row>
    <row r="199" spans="1:14" ht="297.75" customHeight="1" x14ac:dyDescent="0.25">
      <c r="A199" s="1054"/>
      <c r="B199" s="527">
        <v>27</v>
      </c>
      <c r="C199" s="688" t="s">
        <v>19</v>
      </c>
      <c r="D199" s="514" t="s">
        <v>952</v>
      </c>
      <c r="E199" s="1270">
        <f t="shared" ref="E199:E202" si="7">((50/5)/100)*2.8</f>
        <v>0.27999999999999997</v>
      </c>
      <c r="F199" s="509" t="s">
        <v>372</v>
      </c>
      <c r="G199" s="502" t="s">
        <v>371</v>
      </c>
      <c r="H199" s="502" t="s">
        <v>370</v>
      </c>
      <c r="I199" s="502" t="s">
        <v>369</v>
      </c>
      <c r="J199" s="502" t="s">
        <v>993</v>
      </c>
      <c r="K199" s="501"/>
      <c r="L199" s="503" t="str">
        <f t="shared" si="6"/>
        <v>sila pilih 1-5</v>
      </c>
      <c r="M199" s="518" t="s">
        <v>1759</v>
      </c>
      <c r="N199" s="736"/>
    </row>
    <row r="200" spans="1:14" ht="210" customHeight="1" x14ac:dyDescent="0.25">
      <c r="A200" s="1054"/>
      <c r="B200" s="512">
        <v>28</v>
      </c>
      <c r="C200" s="688" t="s">
        <v>20</v>
      </c>
      <c r="D200" s="514" t="s">
        <v>967</v>
      </c>
      <c r="E200" s="1270">
        <f t="shared" si="7"/>
        <v>0.27999999999999997</v>
      </c>
      <c r="F200" s="509" t="s">
        <v>372</v>
      </c>
      <c r="G200" s="502" t="s">
        <v>371</v>
      </c>
      <c r="H200" s="502" t="s">
        <v>370</v>
      </c>
      <c r="I200" s="502" t="s">
        <v>369</v>
      </c>
      <c r="J200" s="502" t="s">
        <v>993</v>
      </c>
      <c r="K200" s="501"/>
      <c r="L200" s="503" t="str">
        <f t="shared" si="6"/>
        <v>sila pilih 1-5</v>
      </c>
      <c r="M200" s="518" t="s">
        <v>1760</v>
      </c>
      <c r="N200" s="736"/>
    </row>
    <row r="201" spans="1:14" ht="258.75" customHeight="1" x14ac:dyDescent="0.25">
      <c r="A201" s="1054"/>
      <c r="B201" s="512">
        <v>29</v>
      </c>
      <c r="C201" s="526" t="s">
        <v>21</v>
      </c>
      <c r="D201" s="525" t="s">
        <v>1302</v>
      </c>
      <c r="E201" s="1270">
        <f t="shared" si="7"/>
        <v>0.27999999999999997</v>
      </c>
      <c r="F201" s="509" t="s">
        <v>372</v>
      </c>
      <c r="G201" s="502" t="s">
        <v>371</v>
      </c>
      <c r="H201" s="502" t="s">
        <v>370</v>
      </c>
      <c r="I201" s="502" t="s">
        <v>369</v>
      </c>
      <c r="J201" s="502" t="s">
        <v>993</v>
      </c>
      <c r="K201" s="501"/>
      <c r="L201" s="503" t="str">
        <f t="shared" si="6"/>
        <v>sila pilih 1-5</v>
      </c>
      <c r="M201" s="518" t="s">
        <v>1761</v>
      </c>
      <c r="N201" s="736"/>
    </row>
    <row r="202" spans="1:14" ht="366.75" customHeight="1" x14ac:dyDescent="0.25">
      <c r="A202" s="1054"/>
      <c r="B202" s="512">
        <v>30</v>
      </c>
      <c r="C202" s="526" t="s">
        <v>3</v>
      </c>
      <c r="D202" s="686" t="s">
        <v>968</v>
      </c>
      <c r="E202" s="1270">
        <f t="shared" si="7"/>
        <v>0.27999999999999997</v>
      </c>
      <c r="F202" s="509" t="s">
        <v>372</v>
      </c>
      <c r="G202" s="502" t="s">
        <v>371</v>
      </c>
      <c r="H202" s="502" t="s">
        <v>370</v>
      </c>
      <c r="I202" s="502" t="s">
        <v>369</v>
      </c>
      <c r="J202" s="502" t="s">
        <v>993</v>
      </c>
      <c r="K202" s="501"/>
      <c r="L202" s="503" t="str">
        <f t="shared" si="6"/>
        <v>sila pilih 1-5</v>
      </c>
      <c r="M202" s="518" t="s">
        <v>1762</v>
      </c>
      <c r="N202" s="736"/>
    </row>
    <row r="203" spans="1:14" ht="330.75" customHeight="1" x14ac:dyDescent="0.25">
      <c r="A203" s="1054"/>
      <c r="B203" s="512">
        <v>31</v>
      </c>
      <c r="C203" s="526" t="s">
        <v>4</v>
      </c>
      <c r="D203" s="686" t="s">
        <v>1763</v>
      </c>
      <c r="E203" s="1270">
        <f>((40/2)/100)*2.8</f>
        <v>0.55999999999999994</v>
      </c>
      <c r="F203" s="1055" t="s">
        <v>953</v>
      </c>
      <c r="G203" s="780" t="s">
        <v>954</v>
      </c>
      <c r="H203" s="780" t="s">
        <v>955</v>
      </c>
      <c r="I203" s="780" t="s">
        <v>956</v>
      </c>
      <c r="J203" s="780" t="s">
        <v>1733</v>
      </c>
      <c r="K203" s="501"/>
      <c r="L203" s="503" t="str">
        <f t="shared" si="6"/>
        <v>sila pilih 1-5</v>
      </c>
      <c r="M203" s="518" t="s">
        <v>1764</v>
      </c>
      <c r="N203" s="736"/>
    </row>
    <row r="204" spans="1:14" ht="75" customHeight="1" x14ac:dyDescent="0.25">
      <c r="A204" s="1054"/>
      <c r="B204" s="512">
        <v>32</v>
      </c>
      <c r="C204" s="526" t="s">
        <v>826</v>
      </c>
      <c r="D204" s="686" t="s">
        <v>1765</v>
      </c>
      <c r="E204" s="1270">
        <f>((40/2)/100)*2.8</f>
        <v>0.55999999999999994</v>
      </c>
      <c r="F204" s="1055" t="s">
        <v>953</v>
      </c>
      <c r="G204" s="780" t="s">
        <v>954</v>
      </c>
      <c r="H204" s="780" t="s">
        <v>955</v>
      </c>
      <c r="I204" s="780" t="s">
        <v>956</v>
      </c>
      <c r="J204" s="780" t="s">
        <v>1733</v>
      </c>
      <c r="K204" s="501"/>
      <c r="L204" s="503" t="str">
        <f t="shared" si="6"/>
        <v>sila pilih 1-5</v>
      </c>
      <c r="M204" s="729" t="s">
        <v>1766</v>
      </c>
      <c r="N204" s="736"/>
    </row>
    <row r="205" spans="1:14" x14ac:dyDescent="0.25">
      <c r="A205" s="917"/>
      <c r="B205" s="1398" t="s">
        <v>1398</v>
      </c>
      <c r="C205" s="1399"/>
      <c r="D205" s="1400"/>
      <c r="E205" s="1056">
        <f>SUM(E207:E213)</f>
        <v>2.1</v>
      </c>
      <c r="F205" s="1057"/>
      <c r="G205" s="1058"/>
      <c r="H205" s="1058"/>
      <c r="I205" s="1058"/>
      <c r="J205" s="1058"/>
      <c r="K205" s="1058"/>
      <c r="L205" s="1059">
        <f>SUM(L207:L213)</f>
        <v>0</v>
      </c>
      <c r="M205" s="1060"/>
      <c r="N205" s="1241"/>
    </row>
    <row r="206" spans="1:14" ht="32.25" customHeight="1" x14ac:dyDescent="0.25">
      <c r="A206" s="1061"/>
      <c r="B206" s="1041" t="s">
        <v>766</v>
      </c>
      <c r="C206" s="1042"/>
      <c r="D206" s="1042" t="s">
        <v>949</v>
      </c>
      <c r="E206" s="1062"/>
      <c r="F206" s="1063"/>
      <c r="G206" s="1064"/>
      <c r="H206" s="1064"/>
      <c r="I206" s="1064"/>
      <c r="J206" s="1064"/>
      <c r="K206" s="1064"/>
      <c r="L206" s="1065"/>
      <c r="M206" s="1066"/>
      <c r="N206" s="1250"/>
    </row>
    <row r="207" spans="1:14" ht="270" customHeight="1" x14ac:dyDescent="0.25">
      <c r="A207" s="1061"/>
      <c r="B207" s="692">
        <v>33</v>
      </c>
      <c r="C207" s="690" t="s">
        <v>17</v>
      </c>
      <c r="D207" s="518" t="s">
        <v>1303</v>
      </c>
      <c r="E207" s="1270">
        <f>((10/1)/100)*2.1</f>
        <v>0.21000000000000002</v>
      </c>
      <c r="F207" s="509" t="s">
        <v>372</v>
      </c>
      <c r="G207" s="502" t="s">
        <v>371</v>
      </c>
      <c r="H207" s="502" t="s">
        <v>370</v>
      </c>
      <c r="I207" s="502" t="s">
        <v>369</v>
      </c>
      <c r="J207" s="502" t="s">
        <v>993</v>
      </c>
      <c r="K207" s="508"/>
      <c r="L207" s="503" t="str">
        <f>IF(K207=1,E207*(1/5),IF(K207=2,E207*(2/5),IF(K207=3,E207*(3/5),IF(K207=4,E207*(4/5),IF(K207=5,E207*(5/5),"sila pilih 1-5")))))</f>
        <v>sila pilih 1-5</v>
      </c>
      <c r="M207" s="724" t="s">
        <v>1767</v>
      </c>
      <c r="N207" s="736"/>
    </row>
    <row r="208" spans="1:14" ht="43.5" customHeight="1" x14ac:dyDescent="0.25">
      <c r="A208" s="1061"/>
      <c r="B208" s="935" t="s">
        <v>970</v>
      </c>
      <c r="C208" s="1329" t="s">
        <v>951</v>
      </c>
      <c r="D208" s="1330"/>
      <c r="E208" s="1062"/>
      <c r="F208" s="1063"/>
      <c r="G208" s="1064"/>
      <c r="H208" s="1064"/>
      <c r="I208" s="1064"/>
      <c r="J208" s="1064"/>
      <c r="K208" s="1064"/>
      <c r="L208" s="1065"/>
      <c r="M208" s="1066"/>
      <c r="N208" s="1250"/>
    </row>
    <row r="209" spans="1:14" ht="274.5" customHeight="1" x14ac:dyDescent="0.25">
      <c r="A209" s="1054"/>
      <c r="B209" s="527">
        <v>34</v>
      </c>
      <c r="C209" s="526" t="s">
        <v>17</v>
      </c>
      <c r="D209" s="514" t="s">
        <v>961</v>
      </c>
      <c r="E209" s="1270">
        <f>((50/3)/100)*2.1</f>
        <v>0.35000000000000003</v>
      </c>
      <c r="F209" s="509" t="s">
        <v>372</v>
      </c>
      <c r="G209" s="502" t="s">
        <v>371</v>
      </c>
      <c r="H209" s="502" t="s">
        <v>370</v>
      </c>
      <c r="I209" s="502" t="s">
        <v>369</v>
      </c>
      <c r="J209" s="502" t="s">
        <v>993</v>
      </c>
      <c r="K209" s="501"/>
      <c r="L209" s="503" t="str">
        <f>IF(K209=1,E209*(1/5),IF(K209=2,E209*(2/5),IF(K209=3,E209*(3/5),IF(K209=4,E209*(4/5),IF(K209=5,E209*(5/5),"sila pilih 1-5")))))</f>
        <v>sila pilih 1-5</v>
      </c>
      <c r="M209" s="518" t="s">
        <v>1768</v>
      </c>
      <c r="N209" s="736"/>
    </row>
    <row r="210" spans="1:14" ht="376.5" customHeight="1" x14ac:dyDescent="0.25">
      <c r="A210" s="1054"/>
      <c r="B210" s="527">
        <v>35</v>
      </c>
      <c r="C210" s="688" t="s">
        <v>19</v>
      </c>
      <c r="D210" s="514" t="s">
        <v>971</v>
      </c>
      <c r="E210" s="1270">
        <f>((50/3)/100)*2.1</f>
        <v>0.35000000000000003</v>
      </c>
      <c r="F210" s="509" t="s">
        <v>372</v>
      </c>
      <c r="G210" s="502" t="s">
        <v>371</v>
      </c>
      <c r="H210" s="502" t="s">
        <v>370</v>
      </c>
      <c r="I210" s="502" t="s">
        <v>369</v>
      </c>
      <c r="J210" s="502" t="s">
        <v>993</v>
      </c>
      <c r="K210" s="501"/>
      <c r="L210" s="503" t="str">
        <f>IF(K210=1,E210*(1/5),IF(K210=2,E210*(2/5),IF(K210=3,E210*(3/5),IF(K210=4,E210*(4/5),IF(K210=5,E210*(5/5),"sila pilih 1-5")))))</f>
        <v>sila pilih 1-5</v>
      </c>
      <c r="M210" s="518" t="s">
        <v>1769</v>
      </c>
      <c r="N210" s="736"/>
    </row>
    <row r="211" spans="1:14" ht="217.5" customHeight="1" x14ac:dyDescent="0.25">
      <c r="A211" s="1054"/>
      <c r="B211" s="527">
        <v>36</v>
      </c>
      <c r="C211" s="688" t="s">
        <v>20</v>
      </c>
      <c r="D211" s="514" t="s">
        <v>1304</v>
      </c>
      <c r="E211" s="1270">
        <f>((50/3)/100)*2.1</f>
        <v>0.35000000000000003</v>
      </c>
      <c r="F211" s="509" t="s">
        <v>372</v>
      </c>
      <c r="G211" s="502" t="s">
        <v>371</v>
      </c>
      <c r="H211" s="502" t="s">
        <v>370</v>
      </c>
      <c r="I211" s="502" t="s">
        <v>369</v>
      </c>
      <c r="J211" s="502" t="s">
        <v>993</v>
      </c>
      <c r="K211" s="501"/>
      <c r="L211" s="503" t="str">
        <f>IF(K211=1,E211*(1/5),IF(K211=2,E211*(2/5),IF(K211=3,E211*(3/5),IF(K211=4,E211*(4/5),IF(K211=5,E211*(5/5),"sila pilih 1-5")))))</f>
        <v>sila pilih 1-5</v>
      </c>
      <c r="M211" s="518" t="s">
        <v>1770</v>
      </c>
      <c r="N211" s="736"/>
    </row>
    <row r="212" spans="1:14" ht="198" x14ac:dyDescent="0.25">
      <c r="A212" s="1054"/>
      <c r="B212" s="527">
        <v>37</v>
      </c>
      <c r="C212" s="526" t="s">
        <v>21</v>
      </c>
      <c r="D212" s="685" t="s">
        <v>1469</v>
      </c>
      <c r="E212" s="1270">
        <f>((40/2)/100)*2.1</f>
        <v>0.42000000000000004</v>
      </c>
      <c r="F212" s="1055" t="s">
        <v>953</v>
      </c>
      <c r="G212" s="780" t="s">
        <v>954</v>
      </c>
      <c r="H212" s="780" t="s">
        <v>955</v>
      </c>
      <c r="I212" s="780" t="s">
        <v>956</v>
      </c>
      <c r="J212" s="780" t="s">
        <v>1733</v>
      </c>
      <c r="K212" s="501"/>
      <c r="L212" s="503" t="str">
        <f>IF(K212=1,E212*(1/5),IF(K212=2,E212*(2/5),IF(K212=3,E212*(3/5),IF(K212=4,E212*(4/5),IF(K212=5,E212*(5/5),"sila pilih 1-5")))))</f>
        <v>sila pilih 1-5</v>
      </c>
      <c r="M212" s="518" t="s">
        <v>1771</v>
      </c>
      <c r="N212" s="736"/>
    </row>
    <row r="213" spans="1:14" ht="58.5" customHeight="1" x14ac:dyDescent="0.25">
      <c r="A213" s="1054"/>
      <c r="B213" s="527">
        <v>38</v>
      </c>
      <c r="C213" s="526" t="s">
        <v>3</v>
      </c>
      <c r="D213" s="685" t="s">
        <v>1495</v>
      </c>
      <c r="E213" s="1270">
        <f>((40/2)/100)*2.1</f>
        <v>0.42000000000000004</v>
      </c>
      <c r="F213" s="1055" t="s">
        <v>953</v>
      </c>
      <c r="G213" s="780" t="s">
        <v>954</v>
      </c>
      <c r="H213" s="780" t="s">
        <v>955</v>
      </c>
      <c r="I213" s="780" t="s">
        <v>956</v>
      </c>
      <c r="J213" s="780" t="s">
        <v>1733</v>
      </c>
      <c r="K213" s="501"/>
      <c r="L213" s="503" t="str">
        <f>IF(K213=1,E213*(1/5),IF(K213=2,E213*(2/5),IF(K213=3,E213*(3/5),IF(K213=4,E213*(4/5),IF(K213=5,E213*(5/5),"sila pilih 1-5")))))</f>
        <v>sila pilih 1-5</v>
      </c>
      <c r="M213" s="518" t="s">
        <v>1772</v>
      </c>
      <c r="N213" s="736"/>
    </row>
    <row r="214" spans="1:14" x14ac:dyDescent="0.25">
      <c r="A214" s="917"/>
      <c r="B214" s="1328" t="s">
        <v>1401</v>
      </c>
      <c r="C214" s="1359"/>
      <c r="D214" s="1360"/>
      <c r="E214" s="1056">
        <f>SUM(E216:E222)</f>
        <v>1.6800000000000002</v>
      </c>
      <c r="F214" s="1057"/>
      <c r="G214" s="1058"/>
      <c r="H214" s="1058"/>
      <c r="I214" s="1058"/>
      <c r="J214" s="1058"/>
      <c r="K214" s="1058"/>
      <c r="L214" s="1059">
        <f>SUM(L216:L222)</f>
        <v>0</v>
      </c>
      <c r="M214" s="1060"/>
      <c r="N214" s="1241"/>
    </row>
    <row r="215" spans="1:14" ht="43.5" customHeight="1" x14ac:dyDescent="0.25">
      <c r="A215" s="1061"/>
      <c r="B215" s="1041" t="s">
        <v>767</v>
      </c>
      <c r="C215" s="1042"/>
      <c r="D215" s="1042" t="s">
        <v>949</v>
      </c>
      <c r="E215" s="1062"/>
      <c r="F215" s="1063"/>
      <c r="G215" s="1064"/>
      <c r="H215" s="1064"/>
      <c r="I215" s="1064"/>
      <c r="J215" s="1064"/>
      <c r="K215" s="1064"/>
      <c r="L215" s="1065"/>
      <c r="M215" s="1066"/>
      <c r="N215" s="1250"/>
    </row>
    <row r="216" spans="1:14" ht="266.25" customHeight="1" x14ac:dyDescent="0.25">
      <c r="A216" s="1061"/>
      <c r="B216" s="692">
        <v>39</v>
      </c>
      <c r="C216" s="690" t="s">
        <v>17</v>
      </c>
      <c r="D216" s="518" t="s">
        <v>1773</v>
      </c>
      <c r="E216" s="1270">
        <f>((10/1)/100)*1.68</f>
        <v>0.16800000000000001</v>
      </c>
      <c r="F216" s="509" t="s">
        <v>372</v>
      </c>
      <c r="G216" s="502" t="s">
        <v>371</v>
      </c>
      <c r="H216" s="502" t="s">
        <v>370</v>
      </c>
      <c r="I216" s="502" t="s">
        <v>369</v>
      </c>
      <c r="J216" s="502" t="s">
        <v>993</v>
      </c>
      <c r="K216" s="1075"/>
      <c r="L216" s="503" t="str">
        <f>IF(K216=1,E216*(1/5),IF(K216=2,E216*(2/5),IF(K216=3,E216*(3/5),IF(K216=4,E216*(4/5),IF(K216=5,E216*(5/5),"sila pilih 1-5")))))</f>
        <v>sila pilih 1-5</v>
      </c>
      <c r="M216" s="724" t="s">
        <v>1767</v>
      </c>
      <c r="N216" s="736"/>
    </row>
    <row r="217" spans="1:14" ht="50.25" customHeight="1" x14ac:dyDescent="0.25">
      <c r="A217" s="1061"/>
      <c r="B217" s="935" t="s">
        <v>972</v>
      </c>
      <c r="C217" s="1329" t="s">
        <v>951</v>
      </c>
      <c r="D217" s="1330"/>
      <c r="E217" s="1062"/>
      <c r="F217" s="1063"/>
      <c r="G217" s="1064"/>
      <c r="H217" s="1064"/>
      <c r="I217" s="1064"/>
      <c r="J217" s="1064"/>
      <c r="K217" s="1064"/>
      <c r="L217" s="1065"/>
      <c r="M217" s="1066"/>
      <c r="N217" s="1250"/>
    </row>
    <row r="218" spans="1:14" ht="273" customHeight="1" x14ac:dyDescent="0.25">
      <c r="A218" s="1054"/>
      <c r="B218" s="527">
        <v>40</v>
      </c>
      <c r="C218" s="526" t="s">
        <v>17</v>
      </c>
      <c r="D218" s="685" t="s">
        <v>961</v>
      </c>
      <c r="E218" s="1270">
        <f>((50/3)/100)*1.68</f>
        <v>0.28000000000000003</v>
      </c>
      <c r="F218" s="509" t="s">
        <v>372</v>
      </c>
      <c r="G218" s="502" t="s">
        <v>371</v>
      </c>
      <c r="H218" s="502" t="s">
        <v>370</v>
      </c>
      <c r="I218" s="502" t="s">
        <v>369</v>
      </c>
      <c r="J218" s="502" t="s">
        <v>993</v>
      </c>
      <c r="K218" s="501"/>
      <c r="L218" s="503" t="str">
        <f>IF(K218=1,E218*(1/5),IF(K218=2,E218*(2/5),IF(K218=3,E218*(3/5),IF(K218=4,E218*(4/5),IF(K218=5,E218*(5/5),"sila pilih 1-5")))))</f>
        <v>sila pilih 1-5</v>
      </c>
      <c r="M218" s="518" t="s">
        <v>1774</v>
      </c>
      <c r="N218" s="736"/>
    </row>
    <row r="219" spans="1:14" ht="326.25" customHeight="1" x14ac:dyDescent="0.25">
      <c r="A219" s="1054"/>
      <c r="B219" s="527">
        <v>41</v>
      </c>
      <c r="C219" s="688" t="s">
        <v>19</v>
      </c>
      <c r="D219" s="514" t="s">
        <v>952</v>
      </c>
      <c r="E219" s="1270">
        <f t="shared" ref="E219:E220" si="8">((50/3)/100)*1.68</f>
        <v>0.28000000000000003</v>
      </c>
      <c r="F219" s="509" t="s">
        <v>372</v>
      </c>
      <c r="G219" s="502" t="s">
        <v>371</v>
      </c>
      <c r="H219" s="502" t="s">
        <v>370</v>
      </c>
      <c r="I219" s="502" t="s">
        <v>369</v>
      </c>
      <c r="J219" s="502" t="s">
        <v>993</v>
      </c>
      <c r="K219" s="501"/>
      <c r="L219" s="503" t="str">
        <f>IF(K219=1,E219*(1/5),IF(K219=2,E219*(2/5),IF(K219=3,E219*(3/5),IF(K219=4,E219*(4/5),IF(K219=5,E219*(5/5),"sila pilih 1-5")))))</f>
        <v>sila pilih 1-5</v>
      </c>
      <c r="M219" s="518" t="s">
        <v>1775</v>
      </c>
      <c r="N219" s="736"/>
    </row>
    <row r="220" spans="1:14" ht="342" customHeight="1" x14ac:dyDescent="0.25">
      <c r="A220" s="1054"/>
      <c r="B220" s="527">
        <v>42</v>
      </c>
      <c r="C220" s="526" t="s">
        <v>20</v>
      </c>
      <c r="D220" s="525" t="s">
        <v>1304</v>
      </c>
      <c r="E220" s="1270">
        <f t="shared" si="8"/>
        <v>0.28000000000000003</v>
      </c>
      <c r="F220" s="509" t="s">
        <v>372</v>
      </c>
      <c r="G220" s="502" t="s">
        <v>371</v>
      </c>
      <c r="H220" s="502" t="s">
        <v>370</v>
      </c>
      <c r="I220" s="502" t="s">
        <v>369</v>
      </c>
      <c r="J220" s="502" t="s">
        <v>993</v>
      </c>
      <c r="K220" s="501"/>
      <c r="L220" s="503" t="str">
        <f>IF(K220=1,E220*(1/5),IF(K220=2,E220*(2/5),IF(K220=3,E220*(3/5),IF(K220=4,E220*(4/5),IF(K220=5,E220*(5/5),"sila pilih 1-5")))))</f>
        <v>sila pilih 1-5</v>
      </c>
      <c r="M220" s="667" t="s">
        <v>1776</v>
      </c>
      <c r="N220" s="736"/>
    </row>
    <row r="221" spans="1:14" ht="250.5" customHeight="1" x14ac:dyDescent="0.25">
      <c r="A221" s="1054"/>
      <c r="B221" s="527">
        <v>43</v>
      </c>
      <c r="C221" s="526" t="s">
        <v>21</v>
      </c>
      <c r="D221" s="685" t="s">
        <v>1496</v>
      </c>
      <c r="E221" s="1270">
        <f>((40/2)/100)*1.68</f>
        <v>0.33600000000000002</v>
      </c>
      <c r="F221" s="1055" t="s">
        <v>953</v>
      </c>
      <c r="G221" s="780" t="s">
        <v>954</v>
      </c>
      <c r="H221" s="780" t="s">
        <v>955</v>
      </c>
      <c r="I221" s="780" t="s">
        <v>956</v>
      </c>
      <c r="J221" s="780" t="s">
        <v>1733</v>
      </c>
      <c r="K221" s="501"/>
      <c r="L221" s="503" t="str">
        <f>IF(K221=1,E221*(1/5),IF(K221=2,E221*(2/5),IF(K221=3,E221*(3/5),IF(K221=4,E221*(4/5),IF(K221=5,E221*(5/5),"sila pilih 1-5")))))</f>
        <v>sila pilih 1-5</v>
      </c>
      <c r="M221" s="518" t="s">
        <v>1777</v>
      </c>
      <c r="N221" s="736"/>
    </row>
    <row r="222" spans="1:14" ht="266.25" customHeight="1" x14ac:dyDescent="0.25">
      <c r="A222" s="1054"/>
      <c r="B222" s="527">
        <v>44</v>
      </c>
      <c r="C222" s="526" t="s">
        <v>3</v>
      </c>
      <c r="D222" s="685" t="s">
        <v>1497</v>
      </c>
      <c r="E222" s="1270">
        <f>((40/2)/100)*1.68</f>
        <v>0.33600000000000002</v>
      </c>
      <c r="F222" s="1055" t="s">
        <v>953</v>
      </c>
      <c r="G222" s="780" t="s">
        <v>954</v>
      </c>
      <c r="H222" s="780" t="s">
        <v>955</v>
      </c>
      <c r="I222" s="780" t="s">
        <v>956</v>
      </c>
      <c r="J222" s="780" t="s">
        <v>1733</v>
      </c>
      <c r="K222" s="501"/>
      <c r="L222" s="503" t="str">
        <f>IF(K222=1,E222*(1/5),IF(K222=2,E222*(2/5),IF(K222=3,E222*(3/5),IF(K222=4,E222*(4/5),IF(K222=5,E222*(5/5),"sila pilih 1-5")))))</f>
        <v>sila pilih 1-5</v>
      </c>
      <c r="M222" s="518" t="s">
        <v>1778</v>
      </c>
      <c r="N222" s="736"/>
    </row>
    <row r="223" spans="1:14" s="1076" customFormat="1" ht="33.75" customHeight="1" x14ac:dyDescent="0.25">
      <c r="A223" s="917"/>
      <c r="B223" s="1401" t="s">
        <v>1483</v>
      </c>
      <c r="C223" s="1357"/>
      <c r="D223" s="1358"/>
      <c r="E223" s="1056">
        <f>SUM(E225:E229)</f>
        <v>1.4</v>
      </c>
      <c r="F223" s="1349"/>
      <c r="G223" s="1350"/>
      <c r="H223" s="1350"/>
      <c r="I223" s="1350"/>
      <c r="J223" s="1351"/>
      <c r="K223" s="1058"/>
      <c r="L223" s="1059">
        <f>SUM(L225:L229)</f>
        <v>0</v>
      </c>
      <c r="M223" s="1060"/>
      <c r="N223" s="1234"/>
    </row>
    <row r="224" spans="1:14" ht="40.5" customHeight="1" x14ac:dyDescent="0.25">
      <c r="A224" s="511"/>
      <c r="B224" s="1041" t="s">
        <v>973</v>
      </c>
      <c r="C224" s="1042"/>
      <c r="D224" s="1042" t="s">
        <v>949</v>
      </c>
      <c r="E224" s="1077"/>
      <c r="F224" s="1078"/>
      <c r="G224" s="1079"/>
      <c r="H224" s="1079"/>
      <c r="I224" s="1079"/>
      <c r="J224" s="1079"/>
      <c r="K224" s="1079"/>
      <c r="L224" s="1080"/>
      <c r="M224" s="1081"/>
      <c r="N224" s="1258"/>
    </row>
    <row r="225" spans="1:14" ht="108" customHeight="1" x14ac:dyDescent="0.25">
      <c r="A225" s="511"/>
      <c r="B225" s="692">
        <v>45</v>
      </c>
      <c r="C225" s="690" t="s">
        <v>17</v>
      </c>
      <c r="D225" s="518" t="s">
        <v>974</v>
      </c>
      <c r="E225" s="1270">
        <f>((30/1)/100)*1.4</f>
        <v>0.42</v>
      </c>
      <c r="F225" s="509" t="s">
        <v>372</v>
      </c>
      <c r="G225" s="502" t="s">
        <v>371</v>
      </c>
      <c r="H225" s="502" t="s">
        <v>370</v>
      </c>
      <c r="I225" s="502" t="s">
        <v>369</v>
      </c>
      <c r="J225" s="502" t="s">
        <v>993</v>
      </c>
      <c r="K225" s="508"/>
      <c r="L225" s="503" t="str">
        <f>IF(K225=1,E225*(1/5),IF(K225=2,E225*(2/5),IF(K225=3,E225*(3/5),IF(K225=4,E225*(4/5),IF(K225=5,E225*(5/5),"sila pilih 1-5")))))</f>
        <v>sila pilih 1-5</v>
      </c>
      <c r="M225" s="518" t="s">
        <v>1484</v>
      </c>
      <c r="N225" s="736"/>
    </row>
    <row r="226" spans="1:14" ht="35.25" customHeight="1" x14ac:dyDescent="0.25">
      <c r="A226" s="511"/>
      <c r="B226" s="935" t="s">
        <v>975</v>
      </c>
      <c r="C226" s="1329" t="s">
        <v>1331</v>
      </c>
      <c r="D226" s="1330"/>
      <c r="E226" s="1082"/>
      <c r="F226" s="1083"/>
      <c r="G226" s="1084"/>
      <c r="H226" s="1084"/>
      <c r="I226" s="1084"/>
      <c r="J226" s="1084"/>
      <c r="K226" s="1084"/>
      <c r="L226" s="1085"/>
      <c r="M226" s="1086"/>
      <c r="N226" s="1258"/>
    </row>
    <row r="227" spans="1:14" ht="146.25" customHeight="1" x14ac:dyDescent="0.25">
      <c r="A227" s="511"/>
      <c r="B227" s="512">
        <v>46</v>
      </c>
      <c r="C227" s="688" t="s">
        <v>17</v>
      </c>
      <c r="D227" s="525" t="s">
        <v>1485</v>
      </c>
      <c r="E227" s="691">
        <f>((70/3)/100)*1.4</f>
        <v>0.32666666666666661</v>
      </c>
      <c r="F227" s="665" t="s">
        <v>30</v>
      </c>
      <c r="G227" s="874"/>
      <c r="H227" s="874"/>
      <c r="I227" s="874"/>
      <c r="J227" s="666" t="s">
        <v>31</v>
      </c>
      <c r="K227" s="501"/>
      <c r="L227" s="503" t="str">
        <f>IF(K227=1,E227*0,IF(K227=5,E227*1,"sila pilih 1 atau 5 sahaja"))</f>
        <v>sila pilih 1 atau 5 sahaja</v>
      </c>
      <c r="M227" s="518" t="s">
        <v>1504</v>
      </c>
      <c r="N227" s="736"/>
    </row>
    <row r="228" spans="1:14" ht="259.5" customHeight="1" x14ac:dyDescent="0.25">
      <c r="A228" s="511"/>
      <c r="B228" s="512">
        <v>47</v>
      </c>
      <c r="C228" s="688" t="s">
        <v>19</v>
      </c>
      <c r="D228" s="525" t="s">
        <v>1413</v>
      </c>
      <c r="E228" s="691">
        <f t="shared" ref="E228:E229" si="9">((70/3)/100)*1.4</f>
        <v>0.32666666666666661</v>
      </c>
      <c r="F228" s="665" t="s">
        <v>30</v>
      </c>
      <c r="G228" s="874"/>
      <c r="H228" s="874"/>
      <c r="I228" s="874"/>
      <c r="J228" s="666" t="s">
        <v>31</v>
      </c>
      <c r="K228" s="501"/>
      <c r="L228" s="503" t="str">
        <f>IF(K228=1,E228*0,IF(K228=5,E228*1,"sila pilih 1 atau 5 sahaja"))</f>
        <v>sila pilih 1 atau 5 sahaja</v>
      </c>
      <c r="M228" s="518" t="s">
        <v>1541</v>
      </c>
      <c r="N228" s="736"/>
    </row>
    <row r="229" spans="1:14" ht="147" customHeight="1" x14ac:dyDescent="0.25">
      <c r="A229" s="511"/>
      <c r="B229" s="512">
        <v>48</v>
      </c>
      <c r="C229" s="688" t="s">
        <v>20</v>
      </c>
      <c r="D229" s="525" t="s">
        <v>1486</v>
      </c>
      <c r="E229" s="691">
        <f t="shared" si="9"/>
        <v>0.32666666666666661</v>
      </c>
      <c r="F229" s="665" t="s">
        <v>30</v>
      </c>
      <c r="G229" s="874"/>
      <c r="H229" s="874"/>
      <c r="I229" s="874"/>
      <c r="J229" s="666" t="s">
        <v>31</v>
      </c>
      <c r="K229" s="501"/>
      <c r="L229" s="503" t="str">
        <f>IF(K229=1,E229*0,IF(K229=5,E229*1,"sila pilih 1 atau 5 sahaja"))</f>
        <v>sila pilih 1 atau 5 sahaja</v>
      </c>
      <c r="M229" s="726" t="s">
        <v>1505</v>
      </c>
      <c r="N229" s="736"/>
    </row>
    <row r="230" spans="1:14" ht="30" customHeight="1" x14ac:dyDescent="0.25">
      <c r="A230" s="1370" t="s">
        <v>199</v>
      </c>
      <c r="B230" s="1371"/>
      <c r="C230" s="1371"/>
      <c r="D230" s="1372"/>
      <c r="E230" s="806">
        <f>SUM(E231,E238,E245,E253,E263,E288,E317)</f>
        <v>14.998235294117647</v>
      </c>
      <c r="F230" s="805"/>
      <c r="G230" s="806"/>
      <c r="H230" s="806"/>
      <c r="I230" s="806"/>
      <c r="J230" s="806"/>
      <c r="K230" s="956"/>
      <c r="L230" s="804">
        <f>SUM(L231,L238,L245,L253,L263,L288,L317)</f>
        <v>0</v>
      </c>
      <c r="M230" s="808"/>
      <c r="N230" s="1240"/>
    </row>
    <row r="231" spans="1:14" ht="54.75" customHeight="1" x14ac:dyDescent="0.25">
      <c r="A231" s="917"/>
      <c r="B231" s="1328" t="s">
        <v>976</v>
      </c>
      <c r="C231" s="1359"/>
      <c r="D231" s="1360"/>
      <c r="E231" s="1056">
        <f>SUM(E233:E237)</f>
        <v>2.5</v>
      </c>
      <c r="F231" s="1087"/>
      <c r="G231" s="1058"/>
      <c r="H231" s="1058"/>
      <c r="I231" s="1058"/>
      <c r="J231" s="1058"/>
      <c r="K231" s="1058"/>
      <c r="L231" s="1059">
        <f>SUM(L233:L237)</f>
        <v>0</v>
      </c>
      <c r="M231" s="1060"/>
      <c r="N231" s="1241"/>
    </row>
    <row r="232" spans="1:14" x14ac:dyDescent="0.25">
      <c r="A232" s="1061"/>
      <c r="B232" s="1041" t="s">
        <v>977</v>
      </c>
      <c r="C232" s="1042"/>
      <c r="D232" s="1042" t="s">
        <v>949</v>
      </c>
      <c r="E232" s="1062"/>
      <c r="F232" s="1063"/>
      <c r="G232" s="1064"/>
      <c r="H232" s="1064"/>
      <c r="I232" s="1064"/>
      <c r="J232" s="1064"/>
      <c r="K232" s="1064"/>
      <c r="L232" s="1065"/>
      <c r="M232" s="1066"/>
      <c r="N232" s="1250"/>
    </row>
    <row r="233" spans="1:14" ht="267" customHeight="1" x14ac:dyDescent="0.25">
      <c r="A233" s="1061"/>
      <c r="B233" s="692">
        <v>1</v>
      </c>
      <c r="C233" s="690" t="s">
        <v>17</v>
      </c>
      <c r="D233" s="518" t="s">
        <v>1365</v>
      </c>
      <c r="E233" s="1270">
        <f>0.23+0.25</f>
        <v>0.48</v>
      </c>
      <c r="F233" s="509" t="s">
        <v>372</v>
      </c>
      <c r="G233" s="502" t="s">
        <v>371</v>
      </c>
      <c r="H233" s="502" t="s">
        <v>370</v>
      </c>
      <c r="I233" s="502" t="s">
        <v>369</v>
      </c>
      <c r="J233" s="502" t="s">
        <v>993</v>
      </c>
      <c r="K233" s="1075"/>
      <c r="L233" s="503" t="str">
        <f>IF(K233=1,E233*(1/5),IF(K233=2,E233*(2/5),IF(K233=3,E233*(3/5),IF(K233=4,E233*(4/5),IF(K233=5,E233*(5/5),"sila pilih 1-5")))))</f>
        <v>sila pilih 1-5</v>
      </c>
      <c r="M233" s="726" t="s">
        <v>1779</v>
      </c>
      <c r="N233" s="736"/>
    </row>
    <row r="234" spans="1:14" x14ac:dyDescent="0.25">
      <c r="A234" s="1061"/>
      <c r="B234" s="935" t="s">
        <v>1147</v>
      </c>
      <c r="C234" s="1329" t="s">
        <v>1499</v>
      </c>
      <c r="D234" s="1330"/>
      <c r="E234" s="1082"/>
      <c r="F234" s="1083"/>
      <c r="G234" s="1084"/>
      <c r="H234" s="1084"/>
      <c r="I234" s="1084"/>
      <c r="J234" s="1084"/>
      <c r="K234" s="1084"/>
      <c r="L234" s="1085"/>
      <c r="M234" s="1086"/>
      <c r="N234" s="1257"/>
    </row>
    <row r="235" spans="1:14" ht="306" customHeight="1" x14ac:dyDescent="0.25">
      <c r="A235" s="1088"/>
      <c r="B235" s="527">
        <v>2</v>
      </c>
      <c r="C235" s="688" t="s">
        <v>17</v>
      </c>
      <c r="D235" s="525" t="s">
        <v>1366</v>
      </c>
      <c r="E235" s="528">
        <v>0.56000000000000005</v>
      </c>
      <c r="F235" s="509" t="s">
        <v>372</v>
      </c>
      <c r="G235" s="502" t="s">
        <v>371</v>
      </c>
      <c r="H235" s="502" t="s">
        <v>370</v>
      </c>
      <c r="I235" s="502" t="s">
        <v>369</v>
      </c>
      <c r="J235" s="502" t="s">
        <v>993</v>
      </c>
      <c r="K235" s="501"/>
      <c r="L235" s="503" t="str">
        <f>IF(K235=1,E235*(1/5),IF(K235=2,E235*(2/5),IF(K235=3,E235*(3/5),IF(K235=4,E235*(4/5),IF(K235=5,E235*(5/5),"sila pilih 1-5")))))</f>
        <v>sila pilih 1-5</v>
      </c>
      <c r="M235" s="687" t="s">
        <v>1780</v>
      </c>
      <c r="N235" s="736"/>
    </row>
    <row r="236" spans="1:14" ht="282" customHeight="1" x14ac:dyDescent="0.25">
      <c r="A236" s="1088"/>
      <c r="B236" s="527">
        <v>3</v>
      </c>
      <c r="C236" s="526" t="s">
        <v>19</v>
      </c>
      <c r="D236" s="525" t="s">
        <v>1367</v>
      </c>
      <c r="E236" s="528">
        <v>0.9</v>
      </c>
      <c r="F236" s="509" t="s">
        <v>372</v>
      </c>
      <c r="G236" s="502" t="s">
        <v>371</v>
      </c>
      <c r="H236" s="502" t="s">
        <v>370</v>
      </c>
      <c r="I236" s="502" t="s">
        <v>369</v>
      </c>
      <c r="J236" s="502" t="s">
        <v>993</v>
      </c>
      <c r="K236" s="501"/>
      <c r="L236" s="503" t="str">
        <f>IF(K236=1,E236*(1/5),IF(K236=2,E236*(2/5),IF(K236=3,E236*(3/5),IF(K236=4,E236*(4/5),IF(K236=5,E236*(5/5),"sila pilih 1-5")))))</f>
        <v>sila pilih 1-5</v>
      </c>
      <c r="M236" s="518" t="s">
        <v>1781</v>
      </c>
      <c r="N236" s="736"/>
    </row>
    <row r="237" spans="1:14" ht="189.75" customHeight="1" x14ac:dyDescent="0.25">
      <c r="A237" s="1088"/>
      <c r="B237" s="527">
        <v>4</v>
      </c>
      <c r="C237" s="526" t="s">
        <v>20</v>
      </c>
      <c r="D237" s="686" t="s">
        <v>1368</v>
      </c>
      <c r="E237" s="528">
        <v>0.56000000000000005</v>
      </c>
      <c r="F237" s="509" t="s">
        <v>372</v>
      </c>
      <c r="G237" s="502" t="s">
        <v>371</v>
      </c>
      <c r="H237" s="502" t="s">
        <v>370</v>
      </c>
      <c r="I237" s="502" t="s">
        <v>369</v>
      </c>
      <c r="J237" s="502" t="s">
        <v>993</v>
      </c>
      <c r="K237" s="501"/>
      <c r="L237" s="503" t="str">
        <f>IF(K237=1,E237*(1/5),IF(K237=2,E237*(2/5),IF(K237=3,E237*(3/5),IF(K237=4,E237*(4/5),IF(K237=5,E237*(5/5),"sila pilih 1-5")))))</f>
        <v>sila pilih 1-5</v>
      </c>
      <c r="M237" s="518" t="s">
        <v>1782</v>
      </c>
      <c r="N237" s="736"/>
    </row>
    <row r="238" spans="1:14" x14ac:dyDescent="0.25">
      <c r="A238" s="917"/>
      <c r="B238" s="1328" t="s">
        <v>1470</v>
      </c>
      <c r="C238" s="1359"/>
      <c r="D238" s="1360"/>
      <c r="E238" s="1056">
        <f>SUM(E240:E244)</f>
        <v>2.25</v>
      </c>
      <c r="F238" s="1087"/>
      <c r="G238" s="1058"/>
      <c r="H238" s="1058"/>
      <c r="I238" s="1058"/>
      <c r="J238" s="1058"/>
      <c r="K238" s="1058"/>
      <c r="L238" s="1059">
        <f>SUM(L240:L244)</f>
        <v>0</v>
      </c>
      <c r="M238" s="1060"/>
      <c r="N238" s="1241"/>
    </row>
    <row r="239" spans="1:14" ht="37.5" customHeight="1" x14ac:dyDescent="0.25">
      <c r="A239" s="1061"/>
      <c r="B239" s="1041" t="s">
        <v>978</v>
      </c>
      <c r="C239" s="1042"/>
      <c r="D239" s="1042" t="s">
        <v>949</v>
      </c>
      <c r="E239" s="1062"/>
      <c r="F239" s="1063"/>
      <c r="G239" s="1064"/>
      <c r="H239" s="1064"/>
      <c r="I239" s="1064"/>
      <c r="J239" s="1064"/>
      <c r="K239" s="1064"/>
      <c r="L239" s="1065"/>
      <c r="M239" s="1066"/>
      <c r="N239" s="1250"/>
    </row>
    <row r="240" spans="1:14" ht="265.5" customHeight="1" x14ac:dyDescent="0.25">
      <c r="A240" s="1061"/>
      <c r="B240" s="692">
        <v>5</v>
      </c>
      <c r="C240" s="690" t="s">
        <v>17</v>
      </c>
      <c r="D240" s="518" t="s">
        <v>979</v>
      </c>
      <c r="E240" s="1270">
        <v>0.23</v>
      </c>
      <c r="F240" s="509" t="s">
        <v>372</v>
      </c>
      <c r="G240" s="502" t="s">
        <v>371</v>
      </c>
      <c r="H240" s="502" t="s">
        <v>370</v>
      </c>
      <c r="I240" s="502" t="s">
        <v>369</v>
      </c>
      <c r="J240" s="502" t="s">
        <v>993</v>
      </c>
      <c r="K240" s="1075"/>
      <c r="L240" s="503" t="str">
        <f>IF(K240=1,E240*(1/5),IF(K240=2,E240*(2/5),IF(K240=3,E240*(3/5),IF(K240=4,E240*(4/5),IF(K240=5,E240*(5/5),"sila pilih 1-5")))))</f>
        <v>sila pilih 1-5</v>
      </c>
      <c r="M240" s="726" t="s">
        <v>1783</v>
      </c>
      <c r="N240" s="736"/>
    </row>
    <row r="241" spans="1:14" ht="58.5" customHeight="1" x14ac:dyDescent="0.25">
      <c r="A241" s="1061"/>
      <c r="B241" s="935" t="s">
        <v>980</v>
      </c>
      <c r="C241" s="1329" t="s">
        <v>1499</v>
      </c>
      <c r="D241" s="1330"/>
      <c r="E241" s="1062"/>
      <c r="F241" s="1063"/>
      <c r="G241" s="1064"/>
      <c r="H241" s="1064"/>
      <c r="I241" s="1064"/>
      <c r="J241" s="1064"/>
      <c r="K241" s="1064"/>
      <c r="L241" s="1065"/>
      <c r="M241" s="1066"/>
      <c r="N241" s="1250"/>
    </row>
    <row r="242" spans="1:14" ht="292.5" customHeight="1" x14ac:dyDescent="0.25">
      <c r="A242" s="1088"/>
      <c r="B242" s="527">
        <v>6</v>
      </c>
      <c r="C242" s="688" t="s">
        <v>17</v>
      </c>
      <c r="D242" s="514" t="s">
        <v>981</v>
      </c>
      <c r="E242" s="528">
        <v>0.56000000000000005</v>
      </c>
      <c r="F242" s="509" t="s">
        <v>372</v>
      </c>
      <c r="G242" s="502" t="s">
        <v>371</v>
      </c>
      <c r="H242" s="502" t="s">
        <v>370</v>
      </c>
      <c r="I242" s="502" t="s">
        <v>369</v>
      </c>
      <c r="J242" s="502" t="s">
        <v>993</v>
      </c>
      <c r="K242" s="501"/>
      <c r="L242" s="503" t="str">
        <f>IF(K242=1,E242*(1/5),IF(K242=2,E242*(2/5),IF(K242=3,E242*(3/5),IF(K242=4,E242*(4/5),IF(K242=5,E242*(5/5),"sila pilih 1-5")))))</f>
        <v>sila pilih 1-5</v>
      </c>
      <c r="M242" s="518" t="s">
        <v>1784</v>
      </c>
      <c r="N242" s="736"/>
    </row>
    <row r="243" spans="1:14" ht="183.75" customHeight="1" x14ac:dyDescent="0.25">
      <c r="A243" s="1088"/>
      <c r="B243" s="527">
        <v>7</v>
      </c>
      <c r="C243" s="526" t="s">
        <v>19</v>
      </c>
      <c r="D243" s="686" t="s">
        <v>982</v>
      </c>
      <c r="E243" s="528">
        <v>0.56000000000000005</v>
      </c>
      <c r="F243" s="509" t="s">
        <v>372</v>
      </c>
      <c r="G243" s="502" t="s">
        <v>371</v>
      </c>
      <c r="H243" s="502" t="s">
        <v>370</v>
      </c>
      <c r="I243" s="502" t="s">
        <v>369</v>
      </c>
      <c r="J243" s="502" t="s">
        <v>993</v>
      </c>
      <c r="K243" s="501"/>
      <c r="L243" s="503" t="str">
        <f>IF(K243=1,E243*(1/5),IF(K243=2,E243*(2/5),IF(K243=3,E243*(3/5),IF(K243=4,E243*(4/5),IF(K243=5,E243*(5/5),"sila pilih 1-5")))))</f>
        <v>sila pilih 1-5</v>
      </c>
      <c r="M243" s="700" t="s">
        <v>1426</v>
      </c>
      <c r="N243" s="736"/>
    </row>
    <row r="244" spans="1:14" ht="210.75" customHeight="1" x14ac:dyDescent="0.25">
      <c r="A244" s="1088"/>
      <c r="B244" s="527">
        <v>8</v>
      </c>
      <c r="C244" s="526" t="s">
        <v>20</v>
      </c>
      <c r="D244" s="525" t="s">
        <v>1558</v>
      </c>
      <c r="E244" s="528">
        <v>0.9</v>
      </c>
      <c r="F244" s="509" t="s">
        <v>372</v>
      </c>
      <c r="G244" s="502" t="s">
        <v>371</v>
      </c>
      <c r="H244" s="502" t="s">
        <v>370</v>
      </c>
      <c r="I244" s="502" t="s">
        <v>369</v>
      </c>
      <c r="J244" s="502" t="s">
        <v>993</v>
      </c>
      <c r="K244" s="501"/>
      <c r="L244" s="503" t="str">
        <f>IF(K244=1,E244*(1/5),IF(K244=2,E244*(2/5),IF(K244=3,E244*(3/5),IF(K244=4,E244*(4/5),IF(K244=5,E244*(5/5),"sila pilih 1-5")))))</f>
        <v>sila pilih 1-5</v>
      </c>
      <c r="M244" s="518" t="s">
        <v>1785</v>
      </c>
      <c r="N244" s="736"/>
    </row>
    <row r="245" spans="1:14" x14ac:dyDescent="0.25">
      <c r="A245" s="917"/>
      <c r="B245" s="1328" t="s">
        <v>983</v>
      </c>
      <c r="C245" s="1359"/>
      <c r="D245" s="1360"/>
      <c r="E245" s="1056">
        <f>SUM(E247:E252)</f>
        <v>2.25</v>
      </c>
      <c r="F245" s="1087"/>
      <c r="G245" s="1058"/>
      <c r="H245" s="1058"/>
      <c r="I245" s="1058"/>
      <c r="J245" s="1058"/>
      <c r="K245" s="1058"/>
      <c r="L245" s="1059">
        <f>SUM(L247:L252)</f>
        <v>0</v>
      </c>
      <c r="M245" s="1060"/>
      <c r="N245" s="1241"/>
    </row>
    <row r="246" spans="1:14" ht="46.5" customHeight="1" x14ac:dyDescent="0.25">
      <c r="A246" s="1061"/>
      <c r="B246" s="1041" t="s">
        <v>984</v>
      </c>
      <c r="C246" s="1042"/>
      <c r="D246" s="1042" t="s">
        <v>949</v>
      </c>
      <c r="E246" s="1062"/>
      <c r="F246" s="1063"/>
      <c r="G246" s="1064"/>
      <c r="H246" s="1064"/>
      <c r="I246" s="1064"/>
      <c r="J246" s="1064"/>
      <c r="K246" s="1064"/>
      <c r="L246" s="1065"/>
      <c r="M246" s="1066"/>
      <c r="N246" s="1250"/>
    </row>
    <row r="247" spans="1:14" ht="290.25" customHeight="1" x14ac:dyDescent="0.25">
      <c r="A247" s="1061"/>
      <c r="B247" s="692">
        <v>9</v>
      </c>
      <c r="C247" s="690" t="s">
        <v>17</v>
      </c>
      <c r="D247" s="518" t="s">
        <v>979</v>
      </c>
      <c r="E247" s="1270">
        <v>0.22500000000000001</v>
      </c>
      <c r="F247" s="509" t="s">
        <v>372</v>
      </c>
      <c r="G247" s="502" t="s">
        <v>371</v>
      </c>
      <c r="H247" s="502" t="s">
        <v>370</v>
      </c>
      <c r="I247" s="502" t="s">
        <v>369</v>
      </c>
      <c r="J247" s="502" t="s">
        <v>993</v>
      </c>
      <c r="K247" s="1075"/>
      <c r="L247" s="503" t="str">
        <f>IF(K247=1,E247*(1/5),IF(K247=2,E247*(2/5),IF(K247=3,E247*(3/5),IF(K247=4,E247*(4/5),IF(K247=5,E247*(5/5),"sila pilih 1-5")))))</f>
        <v>sila pilih 1-5</v>
      </c>
      <c r="M247" s="726" t="s">
        <v>1786</v>
      </c>
      <c r="N247" s="736"/>
    </row>
    <row r="248" spans="1:14" ht="40.5" customHeight="1" x14ac:dyDescent="0.25">
      <c r="A248" s="1061"/>
      <c r="B248" s="935" t="s">
        <v>985</v>
      </c>
      <c r="C248" s="1329" t="s">
        <v>1498</v>
      </c>
      <c r="D248" s="1330"/>
      <c r="E248" s="1062"/>
      <c r="F248" s="1063"/>
      <c r="G248" s="1064"/>
      <c r="H248" s="1064"/>
      <c r="I248" s="1064"/>
      <c r="J248" s="1064"/>
      <c r="K248" s="1064"/>
      <c r="L248" s="1065"/>
      <c r="M248" s="1066"/>
      <c r="N248" s="1250"/>
    </row>
    <row r="249" spans="1:14" ht="409.6" customHeight="1" x14ac:dyDescent="0.25">
      <c r="A249" s="1088"/>
      <c r="B249" s="527">
        <v>10</v>
      </c>
      <c r="C249" s="526" t="s">
        <v>17</v>
      </c>
      <c r="D249" s="525" t="s">
        <v>1471</v>
      </c>
      <c r="E249" s="528">
        <v>0.375</v>
      </c>
      <c r="F249" s="509" t="s">
        <v>372</v>
      </c>
      <c r="G249" s="502" t="s">
        <v>371</v>
      </c>
      <c r="H249" s="502" t="s">
        <v>370</v>
      </c>
      <c r="I249" s="502" t="s">
        <v>369</v>
      </c>
      <c r="J249" s="502" t="s">
        <v>993</v>
      </c>
      <c r="K249" s="501"/>
      <c r="L249" s="503" t="str">
        <f>IF(K249=1,E249*(1/5),IF(K249=2,E249*(2/5),IF(K249=3,E249*(3/5),IF(K249=4,E249*(4/5),IF(K249=5,E249*(5/5),"sila pilih 1-5")))))</f>
        <v>sila pilih 1-5</v>
      </c>
      <c r="M249" s="687" t="s">
        <v>1965</v>
      </c>
      <c r="N249" s="736"/>
    </row>
    <row r="250" spans="1:14" ht="129.75" customHeight="1" x14ac:dyDescent="0.25">
      <c r="A250" s="1088"/>
      <c r="B250" s="527">
        <v>11</v>
      </c>
      <c r="C250" s="688" t="s">
        <v>19</v>
      </c>
      <c r="D250" s="525" t="s">
        <v>1500</v>
      </c>
      <c r="E250" s="528">
        <v>0.375</v>
      </c>
      <c r="F250" s="509" t="s">
        <v>372</v>
      </c>
      <c r="G250" s="502" t="s">
        <v>371</v>
      </c>
      <c r="H250" s="502" t="s">
        <v>370</v>
      </c>
      <c r="I250" s="502" t="s">
        <v>369</v>
      </c>
      <c r="J250" s="502" t="s">
        <v>993</v>
      </c>
      <c r="K250" s="501"/>
      <c r="L250" s="503" t="str">
        <f>IF(K250=1,E250*(1/5),IF(K250=2,E250*(2/5),IF(K250=3,E250*(3/5),IF(K250=4,E250*(4/5),IF(K250=5,E250*(5/5),"sila pilih 1-5")))))</f>
        <v>sila pilih 1-5</v>
      </c>
      <c r="M250" s="687" t="s">
        <v>1787</v>
      </c>
      <c r="N250" s="736"/>
    </row>
    <row r="251" spans="1:14" ht="126" x14ac:dyDescent="0.25">
      <c r="A251" s="1088"/>
      <c r="B251" s="527">
        <v>12</v>
      </c>
      <c r="C251" s="526" t="s">
        <v>20</v>
      </c>
      <c r="D251" s="686" t="s">
        <v>987</v>
      </c>
      <c r="E251" s="528">
        <v>0.375</v>
      </c>
      <c r="F251" s="509" t="s">
        <v>372</v>
      </c>
      <c r="G251" s="502" t="s">
        <v>371</v>
      </c>
      <c r="H251" s="502" t="s">
        <v>370</v>
      </c>
      <c r="I251" s="502" t="s">
        <v>369</v>
      </c>
      <c r="J251" s="502" t="s">
        <v>993</v>
      </c>
      <c r="K251" s="501"/>
      <c r="L251" s="503" t="str">
        <f>IF(K251=1,E251*(1/5),IF(K251=2,E251*(2/5),IF(K251=3,E251*(3/5),IF(K251=4,E251*(4/5),IF(K251=5,E251*(5/5),"sila pilih 1-5")))))</f>
        <v>sila pilih 1-5</v>
      </c>
      <c r="M251" s="700" t="s">
        <v>1502</v>
      </c>
      <c r="N251" s="736"/>
    </row>
    <row r="252" spans="1:14" ht="36" customHeight="1" x14ac:dyDescent="0.25">
      <c r="A252" s="1088"/>
      <c r="B252" s="527">
        <v>13</v>
      </c>
      <c r="C252" s="526" t="s">
        <v>21</v>
      </c>
      <c r="D252" s="525" t="s">
        <v>1501</v>
      </c>
      <c r="E252" s="528">
        <v>0.9</v>
      </c>
      <c r="F252" s="509" t="s">
        <v>1370</v>
      </c>
      <c r="G252" s="502" t="s">
        <v>370</v>
      </c>
      <c r="H252" s="502" t="s">
        <v>369</v>
      </c>
      <c r="I252" s="502" t="s">
        <v>1369</v>
      </c>
      <c r="J252" s="517">
        <v>1</v>
      </c>
      <c r="K252" s="501"/>
      <c r="L252" s="503" t="str">
        <f>IF(K252=1,E252*(1/5),IF(K252=2,E252*(2/5),IF(K252=3,E252*(3/5),IF(K252=4,E252*(4/5),IF(K252=5,E252*(5/5),"sila pilih 1-5")))))</f>
        <v>sila pilih 1-5</v>
      </c>
      <c r="M252" s="687" t="s">
        <v>1788</v>
      </c>
      <c r="N252" s="736"/>
    </row>
    <row r="253" spans="1:14" x14ac:dyDescent="0.25">
      <c r="A253" s="917"/>
      <c r="B253" s="1357" t="s">
        <v>988</v>
      </c>
      <c r="C253" s="1357"/>
      <c r="D253" s="1358"/>
      <c r="E253" s="1056">
        <f>SUM(E255:E262)</f>
        <v>1.7499999999999998</v>
      </c>
      <c r="F253" s="1087"/>
      <c r="G253" s="1058"/>
      <c r="H253" s="1058"/>
      <c r="I253" s="1058"/>
      <c r="J253" s="1058"/>
      <c r="K253" s="1058"/>
      <c r="L253" s="1059">
        <f>SUM(L255:L262)</f>
        <v>0</v>
      </c>
      <c r="M253" s="1060"/>
      <c r="N253" s="1241"/>
    </row>
    <row r="254" spans="1:14" ht="53.25" customHeight="1" x14ac:dyDescent="0.25">
      <c r="A254" s="1061"/>
      <c r="B254" s="1041" t="s">
        <v>989</v>
      </c>
      <c r="C254" s="1042"/>
      <c r="D254" s="1042" t="s">
        <v>949</v>
      </c>
      <c r="E254" s="1062"/>
      <c r="F254" s="1063"/>
      <c r="G254" s="1064"/>
      <c r="H254" s="1064"/>
      <c r="I254" s="1064"/>
      <c r="J254" s="1064"/>
      <c r="K254" s="1064"/>
      <c r="L254" s="1065"/>
      <c r="M254" s="1066"/>
      <c r="N254" s="1250"/>
    </row>
    <row r="255" spans="1:14" ht="127.5" customHeight="1" x14ac:dyDescent="0.25">
      <c r="A255" s="1061"/>
      <c r="B255" s="692">
        <v>14</v>
      </c>
      <c r="C255" s="690" t="s">
        <v>17</v>
      </c>
      <c r="D255" s="518" t="s">
        <v>1503</v>
      </c>
      <c r="E255" s="1270">
        <f>0.15+0.25</f>
        <v>0.4</v>
      </c>
      <c r="F255" s="509" t="s">
        <v>372</v>
      </c>
      <c r="G255" s="502" t="s">
        <v>371</v>
      </c>
      <c r="H255" s="502" t="s">
        <v>370</v>
      </c>
      <c r="I255" s="502" t="s">
        <v>369</v>
      </c>
      <c r="J255" s="502" t="s">
        <v>993</v>
      </c>
      <c r="K255" s="1075"/>
      <c r="L255" s="503" t="str">
        <f>IF(K255=1,E255*(1/5),IF(K255=2,E255*(2/5),IF(K255=3,E255*(3/5),IF(K255=4,E255*(4/5),IF(K255=5,E255*(5/5),"sila pilih 1-5")))))</f>
        <v>sila pilih 1-5</v>
      </c>
      <c r="M255" s="726" t="s">
        <v>1789</v>
      </c>
      <c r="N255" s="736"/>
    </row>
    <row r="256" spans="1:14" ht="49.5" customHeight="1" x14ac:dyDescent="0.25">
      <c r="A256" s="1061"/>
      <c r="B256" s="901" t="s">
        <v>990</v>
      </c>
      <c r="C256" s="1329" t="s">
        <v>1506</v>
      </c>
      <c r="D256" s="1330"/>
      <c r="E256" s="1062"/>
      <c r="F256" s="1063"/>
      <c r="G256" s="1064"/>
      <c r="H256" s="1064"/>
      <c r="I256" s="1064"/>
      <c r="J256" s="1064"/>
      <c r="K256" s="1064"/>
      <c r="L256" s="1065"/>
      <c r="M256" s="1066"/>
      <c r="N256" s="1250"/>
    </row>
    <row r="257" spans="1:14" ht="220.5" customHeight="1" x14ac:dyDescent="0.25">
      <c r="A257" s="1088"/>
      <c r="B257" s="527">
        <v>15</v>
      </c>
      <c r="C257" s="526" t="s">
        <v>17</v>
      </c>
      <c r="D257" s="514" t="s">
        <v>1507</v>
      </c>
      <c r="E257" s="528">
        <v>0.25</v>
      </c>
      <c r="F257" s="509" t="s">
        <v>372</v>
      </c>
      <c r="G257" s="502" t="s">
        <v>371</v>
      </c>
      <c r="H257" s="502" t="s">
        <v>370</v>
      </c>
      <c r="I257" s="502" t="s">
        <v>369</v>
      </c>
      <c r="J257" s="502" t="s">
        <v>993</v>
      </c>
      <c r="K257" s="501"/>
      <c r="L257" s="503" t="str">
        <f>IF(K257=1,E257*(1/5),IF(K257=2,E257*(2/5),IF(K257=3,E257*(3/5),IF(K257=4,E257*(4/5),IF(K257=5,E257*(5/5),"sila pilih 1-5")))))</f>
        <v>sila pilih 1-5</v>
      </c>
      <c r="M257" s="667" t="s">
        <v>1790</v>
      </c>
      <c r="N257" s="736"/>
    </row>
    <row r="258" spans="1:14" ht="234" x14ac:dyDescent="0.25">
      <c r="A258" s="1088"/>
      <c r="B258" s="527">
        <v>16</v>
      </c>
      <c r="C258" s="526" t="s">
        <v>19</v>
      </c>
      <c r="D258" s="685" t="s">
        <v>991</v>
      </c>
      <c r="E258" s="528">
        <v>0.25</v>
      </c>
      <c r="F258" s="509" t="s">
        <v>372</v>
      </c>
      <c r="G258" s="502" t="s">
        <v>371</v>
      </c>
      <c r="H258" s="502" t="s">
        <v>370</v>
      </c>
      <c r="I258" s="502" t="s">
        <v>369</v>
      </c>
      <c r="J258" s="502" t="s">
        <v>993</v>
      </c>
      <c r="K258" s="501"/>
      <c r="L258" s="503" t="str">
        <f>IF(K258=1,E258*(1/5),IF(K258=2,E258*(2/5),IF(K258=3,E258*(3/5),IF(K258=4,E258*(4/5),IF(K258=5,E258*(5/5),"sila pilih 1-5")))))</f>
        <v>sila pilih 1-5</v>
      </c>
      <c r="M258" s="727" t="s">
        <v>1791</v>
      </c>
      <c r="N258" s="736"/>
    </row>
    <row r="259" spans="1:14" ht="253.5" customHeight="1" x14ac:dyDescent="0.25">
      <c r="A259" s="1088"/>
      <c r="B259" s="512">
        <v>17</v>
      </c>
      <c r="C259" s="688" t="s">
        <v>20</v>
      </c>
      <c r="D259" s="514" t="s">
        <v>992</v>
      </c>
      <c r="E259" s="528">
        <v>0.25</v>
      </c>
      <c r="F259" s="509" t="s">
        <v>372</v>
      </c>
      <c r="G259" s="502" t="s">
        <v>371</v>
      </c>
      <c r="H259" s="502" t="s">
        <v>370</v>
      </c>
      <c r="I259" s="502" t="s">
        <v>369</v>
      </c>
      <c r="J259" s="502" t="s">
        <v>993</v>
      </c>
      <c r="K259" s="501"/>
      <c r="L259" s="503" t="str">
        <f>IF(K259=1,E259*(1/5),IF(K259=2,E259*(2/5),IF(K259=3,E259*(3/5),IF(K259=4,E259*(4/5),IF(K259=5,E259*(5/5),IF(K259="TB","TB","sila pilih TB atau 1-5"))))))</f>
        <v>sila pilih TB atau 1-5</v>
      </c>
      <c r="M259" s="728" t="s">
        <v>1534</v>
      </c>
      <c r="N259" s="736"/>
    </row>
    <row r="260" spans="1:14" ht="216" customHeight="1" x14ac:dyDescent="0.25">
      <c r="A260" s="1088"/>
      <c r="B260" s="527">
        <v>18</v>
      </c>
      <c r="C260" s="526" t="s">
        <v>21</v>
      </c>
      <c r="D260" s="525" t="s">
        <v>994</v>
      </c>
      <c r="E260" s="528">
        <v>0.2</v>
      </c>
      <c r="F260" s="509" t="s">
        <v>372</v>
      </c>
      <c r="G260" s="502" t="s">
        <v>371</v>
      </c>
      <c r="H260" s="502" t="s">
        <v>370</v>
      </c>
      <c r="I260" s="502" t="s">
        <v>369</v>
      </c>
      <c r="J260" s="502" t="s">
        <v>993</v>
      </c>
      <c r="K260" s="501"/>
      <c r="L260" s="503" t="str">
        <f>IF(K260=1,E260*(1/5),IF(K260=2,E260*(2/5),IF(K260=3,E260*(3/5),IF(K260=4,E260*(4/5),IF(K260=5,E260*(5/5),"sila pilih 1-5")))))</f>
        <v>sila pilih 1-5</v>
      </c>
      <c r="M260" s="729" t="s">
        <v>1792</v>
      </c>
      <c r="N260" s="736"/>
    </row>
    <row r="261" spans="1:14" ht="195" customHeight="1" x14ac:dyDescent="0.25">
      <c r="A261" s="1088"/>
      <c r="B261" s="512">
        <v>19</v>
      </c>
      <c r="C261" s="688" t="s">
        <v>3</v>
      </c>
      <c r="D261" s="525" t="s">
        <v>1430</v>
      </c>
      <c r="E261" s="528">
        <v>0.2</v>
      </c>
      <c r="F261" s="509" t="s">
        <v>372</v>
      </c>
      <c r="G261" s="502" t="s">
        <v>371</v>
      </c>
      <c r="H261" s="502" t="s">
        <v>370</v>
      </c>
      <c r="I261" s="502" t="s">
        <v>369</v>
      </c>
      <c r="J261" s="502" t="s">
        <v>993</v>
      </c>
      <c r="K261" s="501"/>
      <c r="L261" s="503" t="str">
        <f>IF(K261=1,E261*(1/5),IF(K261=2,E261*(2/5),IF(K261=3,E261*(3/5),IF(K261=4,E261*(4/5),IF(K261=5,E261*(5/5),"sila pilih 1-5")))))</f>
        <v>sila pilih 1-5</v>
      </c>
      <c r="M261" s="729" t="s">
        <v>1793</v>
      </c>
      <c r="N261" s="736"/>
    </row>
    <row r="262" spans="1:14" ht="204" customHeight="1" x14ac:dyDescent="0.25">
      <c r="A262" s="1088"/>
      <c r="B262" s="512">
        <v>20</v>
      </c>
      <c r="C262" s="688" t="s">
        <v>4</v>
      </c>
      <c r="D262" s="525" t="s">
        <v>995</v>
      </c>
      <c r="E262" s="528">
        <v>0.2</v>
      </c>
      <c r="F262" s="509" t="s">
        <v>372</v>
      </c>
      <c r="G262" s="502" t="s">
        <v>371</v>
      </c>
      <c r="H262" s="502" t="s">
        <v>370</v>
      </c>
      <c r="I262" s="502" t="s">
        <v>369</v>
      </c>
      <c r="J262" s="502" t="s">
        <v>993</v>
      </c>
      <c r="K262" s="501"/>
      <c r="L262" s="503" t="str">
        <f>IF(K262=1,E262*(1/5),IF(K262=2,E262*(2/5),IF(K262=3,E262*(3/5),IF(K262=4,E262*(4/5),IF(K262=5,E262*(5/5),"sila pilih 1-5")))))</f>
        <v>sila pilih 1-5</v>
      </c>
      <c r="M262" s="729" t="s">
        <v>1794</v>
      </c>
      <c r="N262" s="736"/>
    </row>
    <row r="263" spans="1:14" x14ac:dyDescent="0.25">
      <c r="A263" s="917"/>
      <c r="B263" s="1328" t="s">
        <v>1547</v>
      </c>
      <c r="C263" s="1359"/>
      <c r="D263" s="1360"/>
      <c r="E263" s="1056">
        <f>SUM(E265:E287)</f>
        <v>2.25</v>
      </c>
      <c r="F263" s="1087"/>
      <c r="G263" s="1058"/>
      <c r="H263" s="1058"/>
      <c r="I263" s="1058"/>
      <c r="J263" s="1058"/>
      <c r="K263" s="1058"/>
      <c r="L263" s="1059">
        <f>SUM(L265:L287)</f>
        <v>0</v>
      </c>
      <c r="M263" s="1060" t="s">
        <v>999</v>
      </c>
      <c r="N263" s="1241"/>
    </row>
    <row r="264" spans="1:14" ht="38.25" customHeight="1" x14ac:dyDescent="0.25">
      <c r="A264" s="1061"/>
      <c r="B264" s="1041" t="s">
        <v>996</v>
      </c>
      <c r="C264" s="1042"/>
      <c r="D264" s="1042" t="s">
        <v>949</v>
      </c>
      <c r="E264" s="1062"/>
      <c r="F264" s="1063"/>
      <c r="G264" s="1064"/>
      <c r="H264" s="1064"/>
      <c r="I264" s="1064"/>
      <c r="J264" s="1064"/>
      <c r="K264" s="1064"/>
      <c r="L264" s="1065"/>
      <c r="M264" s="1066"/>
      <c r="N264" s="1250"/>
    </row>
    <row r="265" spans="1:14" ht="114" customHeight="1" x14ac:dyDescent="0.25">
      <c r="A265" s="1061"/>
      <c r="B265" s="692">
        <v>21</v>
      </c>
      <c r="C265" s="690" t="s">
        <v>17</v>
      </c>
      <c r="D265" s="518" t="s">
        <v>1000</v>
      </c>
      <c r="E265" s="1270">
        <f>0.675</f>
        <v>0.67500000000000004</v>
      </c>
      <c r="F265" s="509" t="s">
        <v>372</v>
      </c>
      <c r="G265" s="502" t="s">
        <v>371</v>
      </c>
      <c r="H265" s="502" t="s">
        <v>370</v>
      </c>
      <c r="I265" s="502" t="s">
        <v>369</v>
      </c>
      <c r="J265" s="502" t="s">
        <v>993</v>
      </c>
      <c r="K265" s="1075"/>
      <c r="L265" s="503" t="str">
        <f>IF(K265=1,E265*(1/5),IF(K265=2,E265*(2/5),IF(K265=3,E265*(3/5),IF(K265=4,E265*(4/5),IF(K265=5,E265*(5/5),"sila pilih 1-5")))))</f>
        <v>sila pilih 1-5</v>
      </c>
      <c r="M265" s="700" t="s">
        <v>1795</v>
      </c>
      <c r="N265" s="736"/>
    </row>
    <row r="266" spans="1:14" ht="45.75" customHeight="1" x14ac:dyDescent="0.25">
      <c r="A266" s="1088"/>
      <c r="B266" s="1361" t="s">
        <v>1548</v>
      </c>
      <c r="C266" s="1362"/>
      <c r="D266" s="1363"/>
      <c r="E266" s="1089"/>
      <c r="F266" s="1090"/>
      <c r="G266" s="1074"/>
      <c r="H266" s="1074"/>
      <c r="I266" s="1074"/>
      <c r="J266" s="1074"/>
      <c r="K266" s="1072"/>
      <c r="L266" s="1073"/>
      <c r="M266" s="1091"/>
      <c r="N266" s="1250"/>
    </row>
    <row r="267" spans="1:14" ht="162" x14ac:dyDescent="0.25">
      <c r="A267" s="1088"/>
      <c r="B267" s="527">
        <v>22</v>
      </c>
      <c r="C267" s="526" t="s">
        <v>17</v>
      </c>
      <c r="D267" s="686" t="s">
        <v>1359</v>
      </c>
      <c r="E267" s="530">
        <v>9.8437499999999997E-2</v>
      </c>
      <c r="F267" s="513" t="s">
        <v>18</v>
      </c>
      <c r="G267" s="874"/>
      <c r="H267" s="874"/>
      <c r="I267" s="874"/>
      <c r="J267" s="505" t="s">
        <v>31</v>
      </c>
      <c r="K267" s="501"/>
      <c r="L267" s="503" t="str">
        <f>IF(K267=1,E267*0,IF(K267=5,E267*1,"sila pilih 1 atau 5 sahaja"))</f>
        <v>sila pilih 1 atau 5 sahaja</v>
      </c>
      <c r="M267" s="727" t="s">
        <v>1796</v>
      </c>
      <c r="N267" s="736"/>
    </row>
    <row r="268" spans="1:14" ht="107.25" customHeight="1" x14ac:dyDescent="0.25">
      <c r="A268" s="1088"/>
      <c r="B268" s="527">
        <v>23</v>
      </c>
      <c r="C268" s="526" t="s">
        <v>19</v>
      </c>
      <c r="D268" s="686" t="s">
        <v>1001</v>
      </c>
      <c r="E268" s="530">
        <v>9.8437499999999997E-2</v>
      </c>
      <c r="F268" s="513" t="s">
        <v>18</v>
      </c>
      <c r="G268" s="874"/>
      <c r="H268" s="874"/>
      <c r="I268" s="874"/>
      <c r="J268" s="505" t="s">
        <v>31</v>
      </c>
      <c r="K268" s="501"/>
      <c r="L268" s="503" t="str">
        <f>IF(K268=1,E268*0,IF(K268=5,E268*1,"sila pilih 1 atau 5 sahaja"))</f>
        <v>sila pilih 1 atau 5 sahaja</v>
      </c>
      <c r="M268" s="727" t="s">
        <v>1797</v>
      </c>
      <c r="N268" s="736"/>
    </row>
    <row r="269" spans="1:14" ht="102" customHeight="1" x14ac:dyDescent="0.25">
      <c r="A269" s="1088"/>
      <c r="B269" s="527">
        <v>24</v>
      </c>
      <c r="C269" s="526" t="s">
        <v>20</v>
      </c>
      <c r="D269" s="686" t="s">
        <v>1002</v>
      </c>
      <c r="E269" s="530">
        <v>9.8437499999999997E-2</v>
      </c>
      <c r="F269" s="502" t="s">
        <v>18</v>
      </c>
      <c r="G269" s="837"/>
      <c r="H269" s="502" t="s">
        <v>1003</v>
      </c>
      <c r="I269" s="837"/>
      <c r="J269" s="502" t="s">
        <v>1004</v>
      </c>
      <c r="K269" s="501"/>
      <c r="L269" s="503" t="str">
        <f>IF(K269=1,E269*(0/3),IF(K269=3,E269*(1/2),IF(K269=5,E269*(2/2),"sila pilih 1,3 atau 5")))</f>
        <v>sila pilih 1,3 atau 5</v>
      </c>
      <c r="M269" s="727" t="s">
        <v>1798</v>
      </c>
      <c r="N269" s="736"/>
    </row>
    <row r="270" spans="1:14" ht="123" customHeight="1" x14ac:dyDescent="0.25">
      <c r="A270" s="1092"/>
      <c r="B270" s="527">
        <v>25</v>
      </c>
      <c r="C270" s="688" t="s">
        <v>21</v>
      </c>
      <c r="D270" s="525" t="s">
        <v>1371</v>
      </c>
      <c r="E270" s="530">
        <v>9.8437499999999997E-2</v>
      </c>
      <c r="F270" s="513" t="s">
        <v>18</v>
      </c>
      <c r="G270" s="874"/>
      <c r="H270" s="874"/>
      <c r="I270" s="874"/>
      <c r="J270" s="505" t="s">
        <v>31</v>
      </c>
      <c r="K270" s="501"/>
      <c r="L270" s="503" t="str">
        <f>IF(K270=1,E270*0,IF(K270=5,E270*1,"sila pilih 1 atau 5 sahaja"))</f>
        <v>sila pilih 1 atau 5 sahaja</v>
      </c>
      <c r="M270" s="729" t="s">
        <v>1799</v>
      </c>
      <c r="N270" s="736"/>
    </row>
    <row r="271" spans="1:14" ht="87.75" customHeight="1" x14ac:dyDescent="0.25">
      <c r="A271" s="1088"/>
      <c r="B271" s="527">
        <v>26</v>
      </c>
      <c r="C271" s="526" t="s">
        <v>3</v>
      </c>
      <c r="D271" s="686" t="s">
        <v>1005</v>
      </c>
      <c r="E271" s="530">
        <v>9.8437499999999997E-2</v>
      </c>
      <c r="F271" s="513" t="s">
        <v>18</v>
      </c>
      <c r="G271" s="874"/>
      <c r="H271" s="874"/>
      <c r="I271" s="874"/>
      <c r="J271" s="505" t="s">
        <v>31</v>
      </c>
      <c r="K271" s="501"/>
      <c r="L271" s="503" t="str">
        <f>IF(K271=1,E271*0,IF(K271=5,E271*1,"sila pilih 1 atau 5 sahaja"))</f>
        <v>sila pilih 1 atau 5 sahaja</v>
      </c>
      <c r="M271" s="727" t="s">
        <v>1800</v>
      </c>
      <c r="N271" s="736"/>
    </row>
    <row r="272" spans="1:14" ht="101.25" customHeight="1" x14ac:dyDescent="0.25">
      <c r="A272" s="1088"/>
      <c r="B272" s="527">
        <v>27</v>
      </c>
      <c r="C272" s="526" t="s">
        <v>4</v>
      </c>
      <c r="D272" s="686" t="s">
        <v>1006</v>
      </c>
      <c r="E272" s="530">
        <v>9.8437499999999997E-2</v>
      </c>
      <c r="F272" s="513" t="s">
        <v>18</v>
      </c>
      <c r="G272" s="874"/>
      <c r="H272" s="874"/>
      <c r="I272" s="874"/>
      <c r="J272" s="505" t="s">
        <v>31</v>
      </c>
      <c r="K272" s="501"/>
      <c r="L272" s="503" t="str">
        <f>IF(K272=1,E272*0,IF(K272=5,E272*1,"sila pilih 1 atau 5 sahaja"))</f>
        <v>sila pilih 1 atau 5 sahaja</v>
      </c>
      <c r="M272" s="727" t="s">
        <v>1801</v>
      </c>
      <c r="N272" s="736"/>
    </row>
    <row r="273" spans="1:14" ht="127.5" customHeight="1" x14ac:dyDescent="0.25">
      <c r="A273" s="1088"/>
      <c r="B273" s="527">
        <v>28</v>
      </c>
      <c r="C273" s="688" t="s">
        <v>826</v>
      </c>
      <c r="D273" s="525" t="s">
        <v>1007</v>
      </c>
      <c r="E273" s="530">
        <v>9.8437499999999997E-2</v>
      </c>
      <c r="F273" s="513" t="s">
        <v>18</v>
      </c>
      <c r="G273" s="874"/>
      <c r="H273" s="874"/>
      <c r="I273" s="874"/>
      <c r="J273" s="505" t="s">
        <v>31</v>
      </c>
      <c r="K273" s="501"/>
      <c r="L273" s="503" t="str">
        <f>IF(K273=1,E273*(0/5),IF(K273=5,E273*(5/5),IF(K273="TB","TB","sila pilih TB atau 1-5")))</f>
        <v>sila pilih TB atau 1-5</v>
      </c>
      <c r="M273" s="729" t="s">
        <v>1802</v>
      </c>
      <c r="N273" s="736"/>
    </row>
    <row r="274" spans="1:14" ht="141.75" customHeight="1" x14ac:dyDescent="0.25">
      <c r="A274" s="1088"/>
      <c r="B274" s="512">
        <v>29</v>
      </c>
      <c r="C274" s="688" t="s">
        <v>828</v>
      </c>
      <c r="D274" s="525" t="s">
        <v>1008</v>
      </c>
      <c r="E274" s="530">
        <v>9.8437499999999997E-2</v>
      </c>
      <c r="F274" s="513" t="s">
        <v>18</v>
      </c>
      <c r="G274" s="874"/>
      <c r="H274" s="874"/>
      <c r="I274" s="874"/>
      <c r="J274" s="505" t="s">
        <v>31</v>
      </c>
      <c r="K274" s="501"/>
      <c r="L274" s="503" t="str">
        <f>IF(K274=1,E274*0,IF(K274=5,E274*1,"sila pilih 1 atau 5 sahaja"))</f>
        <v>sila pilih 1 atau 5 sahaja</v>
      </c>
      <c r="M274" s="729" t="s">
        <v>1803</v>
      </c>
      <c r="N274" s="736"/>
    </row>
    <row r="275" spans="1:14" ht="43.9" customHeight="1" x14ac:dyDescent="0.25">
      <c r="A275" s="1088"/>
      <c r="B275" s="1361" t="s">
        <v>1549</v>
      </c>
      <c r="C275" s="1362"/>
      <c r="D275" s="1363"/>
      <c r="E275" s="1089"/>
      <c r="F275" s="1093"/>
      <c r="G275" s="1094"/>
      <c r="H275" s="1094"/>
      <c r="I275" s="1094"/>
      <c r="J275" s="1095"/>
      <c r="K275" s="906"/>
      <c r="L275" s="940"/>
      <c r="M275" s="1096"/>
      <c r="N275" s="1250"/>
    </row>
    <row r="276" spans="1:14" ht="94.5" customHeight="1" x14ac:dyDescent="0.25">
      <c r="A276" s="1088"/>
      <c r="B276" s="1364" t="s">
        <v>1009</v>
      </c>
      <c r="C276" s="1365"/>
      <c r="D276" s="1366"/>
      <c r="E276" s="530"/>
      <c r="F276" s="665"/>
      <c r="G276" s="920"/>
      <c r="H276" s="920"/>
      <c r="I276" s="920"/>
      <c r="J276" s="666"/>
      <c r="K276" s="501"/>
      <c r="L276" s="503"/>
      <c r="M276" s="727"/>
      <c r="N276" s="1240"/>
    </row>
    <row r="277" spans="1:14" ht="300" customHeight="1" x14ac:dyDescent="0.25">
      <c r="A277" s="1088"/>
      <c r="B277" s="512">
        <v>30</v>
      </c>
      <c r="C277" s="688" t="s">
        <v>17</v>
      </c>
      <c r="D277" s="693" t="s">
        <v>1010</v>
      </c>
      <c r="E277" s="530">
        <v>9.8437499999999997E-2</v>
      </c>
      <c r="F277" s="513" t="s">
        <v>18</v>
      </c>
      <c r="G277" s="874"/>
      <c r="H277" s="874"/>
      <c r="I277" s="874"/>
      <c r="J277" s="505" t="s">
        <v>31</v>
      </c>
      <c r="K277" s="501"/>
      <c r="L277" s="503" t="str">
        <f>IF(K277=1,E277*0,IF(K277=5,E277*1,"sila pilih 1 atau 5 sahaja"))</f>
        <v>sila pilih 1 atau 5 sahaja</v>
      </c>
      <c r="M277" s="727" t="s">
        <v>1011</v>
      </c>
      <c r="N277" s="736"/>
    </row>
    <row r="278" spans="1:14" ht="270" x14ac:dyDescent="0.25">
      <c r="A278" s="1088"/>
      <c r="B278" s="512">
        <v>31</v>
      </c>
      <c r="C278" s="688" t="s">
        <v>19</v>
      </c>
      <c r="D278" s="693" t="s">
        <v>1012</v>
      </c>
      <c r="E278" s="530">
        <v>9.8437499999999997E-2</v>
      </c>
      <c r="F278" s="513" t="s">
        <v>18</v>
      </c>
      <c r="G278" s="874"/>
      <c r="H278" s="874"/>
      <c r="I278" s="874"/>
      <c r="J278" s="505" t="s">
        <v>31</v>
      </c>
      <c r="K278" s="501"/>
      <c r="L278" s="503" t="str">
        <f>IF(K278=1,E278*0,IF(K278=5,E278*1,"sila pilih 1 atau 5 sahaja"))</f>
        <v>sila pilih 1 atau 5 sahaja</v>
      </c>
      <c r="M278" s="727" t="s">
        <v>1414</v>
      </c>
      <c r="N278" s="736"/>
    </row>
    <row r="279" spans="1:14" ht="115.5" customHeight="1" x14ac:dyDescent="0.25">
      <c r="A279" s="1088"/>
      <c r="B279" s="512">
        <v>32</v>
      </c>
      <c r="C279" s="688" t="s">
        <v>20</v>
      </c>
      <c r="D279" s="686" t="s">
        <v>1360</v>
      </c>
      <c r="E279" s="530">
        <v>9.8437499999999997E-2</v>
      </c>
      <c r="F279" s="513" t="s">
        <v>18</v>
      </c>
      <c r="G279" s="874"/>
      <c r="H279" s="874"/>
      <c r="I279" s="874"/>
      <c r="J279" s="505" t="s">
        <v>31</v>
      </c>
      <c r="K279" s="501"/>
      <c r="L279" s="503" t="str">
        <f>IF(K279=1,E279*0,IF(K279=5,E279*1,"sila pilih 1 atau 5 sahaja"))</f>
        <v>sila pilih 1 atau 5 sahaja</v>
      </c>
      <c r="M279" s="727" t="s">
        <v>1804</v>
      </c>
      <c r="N279" s="736"/>
    </row>
    <row r="280" spans="1:14" ht="42" customHeight="1" x14ac:dyDescent="0.25">
      <c r="A280" s="1088"/>
      <c r="B280" s="1364" t="s">
        <v>1013</v>
      </c>
      <c r="C280" s="1365"/>
      <c r="D280" s="1366"/>
      <c r="E280" s="530"/>
      <c r="F280" s="665"/>
      <c r="G280" s="920"/>
      <c r="H280" s="920"/>
      <c r="I280" s="920"/>
      <c r="J280" s="666"/>
      <c r="K280" s="501"/>
      <c r="L280" s="503"/>
      <c r="M280" s="727"/>
      <c r="N280" s="1240"/>
    </row>
    <row r="281" spans="1:14" ht="114" customHeight="1" x14ac:dyDescent="0.25">
      <c r="A281" s="1088"/>
      <c r="B281" s="512">
        <v>33</v>
      </c>
      <c r="C281" s="688" t="s">
        <v>21</v>
      </c>
      <c r="D281" s="686" t="s">
        <v>1538</v>
      </c>
      <c r="E281" s="530">
        <v>9.8437499999999997E-2</v>
      </c>
      <c r="F281" s="513" t="s">
        <v>18</v>
      </c>
      <c r="G281" s="874"/>
      <c r="H281" s="874"/>
      <c r="I281" s="874"/>
      <c r="J281" s="505" t="s">
        <v>31</v>
      </c>
      <c r="K281" s="501"/>
      <c r="L281" s="503" t="str">
        <f>IF(K281=1,E281*0,IF(K281=5,E281*1,"sila pilih 1 atau 5 sahaja"))</f>
        <v>sila pilih 1 atau 5 sahaja</v>
      </c>
      <c r="M281" s="727" t="s">
        <v>1805</v>
      </c>
      <c r="N281" s="736"/>
    </row>
    <row r="282" spans="1:14" ht="90" x14ac:dyDescent="0.25">
      <c r="A282" s="1088"/>
      <c r="B282" s="512">
        <v>34</v>
      </c>
      <c r="C282" s="688" t="s">
        <v>3</v>
      </c>
      <c r="D282" s="686" t="s">
        <v>1014</v>
      </c>
      <c r="E282" s="530">
        <v>9.8437499999999997E-2</v>
      </c>
      <c r="F282" s="509" t="s">
        <v>372</v>
      </c>
      <c r="G282" s="502" t="s">
        <v>371</v>
      </c>
      <c r="H282" s="502" t="s">
        <v>370</v>
      </c>
      <c r="I282" s="502" t="s">
        <v>369</v>
      </c>
      <c r="J282" s="502" t="s">
        <v>993</v>
      </c>
      <c r="K282" s="501"/>
      <c r="L282" s="503" t="str">
        <f>IF(K282=1,E282*(1/5),IF(K282=2,E282*(2/5),IF(K282=3,E282*(3/5),IF(K282=4,E282*(4/5),IF(K282=5,E282*(5/5),"sila pilih 1-5")))))</f>
        <v>sila pilih 1-5</v>
      </c>
      <c r="M282" s="727" t="s">
        <v>1806</v>
      </c>
      <c r="N282" s="736"/>
    </row>
    <row r="283" spans="1:14" ht="26.25" customHeight="1" x14ac:dyDescent="0.25">
      <c r="A283" s="1097"/>
      <c r="B283" s="1364" t="s">
        <v>1015</v>
      </c>
      <c r="C283" s="1365"/>
      <c r="D283" s="1366"/>
      <c r="E283" s="1098"/>
      <c r="F283" s="1099"/>
      <c r="G283" s="1100"/>
      <c r="H283" s="1100"/>
      <c r="I283" s="1100"/>
      <c r="J283" s="1100"/>
      <c r="K283" s="532"/>
      <c r="L283" s="1101"/>
      <c r="M283" s="730"/>
      <c r="N283" s="1259"/>
    </row>
    <row r="284" spans="1:14" ht="126" x14ac:dyDescent="0.25">
      <c r="A284" s="1088"/>
      <c r="B284" s="512">
        <v>35</v>
      </c>
      <c r="C284" s="505" t="s">
        <v>4</v>
      </c>
      <c r="D284" s="694" t="s">
        <v>1361</v>
      </c>
      <c r="E284" s="530">
        <v>9.8437499999999997E-2</v>
      </c>
      <c r="F284" s="513" t="s">
        <v>18</v>
      </c>
      <c r="G284" s="874"/>
      <c r="H284" s="874"/>
      <c r="I284" s="874"/>
      <c r="J284" s="505" t="s">
        <v>31</v>
      </c>
      <c r="K284" s="501"/>
      <c r="L284" s="503" t="str">
        <f>IF(K284=1,E284*0,IF(K284=5,E284*1,"sila pilih 1 atau 5 sahaja"))</f>
        <v>sila pilih 1 atau 5 sahaja</v>
      </c>
      <c r="M284" s="700" t="s">
        <v>1415</v>
      </c>
      <c r="N284" s="736"/>
    </row>
    <row r="285" spans="1:14" x14ac:dyDescent="0.25">
      <c r="A285" s="1097"/>
      <c r="B285" s="1367" t="s">
        <v>1017</v>
      </c>
      <c r="C285" s="1368"/>
      <c r="D285" s="1369"/>
      <c r="E285" s="531"/>
      <c r="F285" s="1102"/>
      <c r="G285" s="1103"/>
      <c r="H285" s="1103"/>
      <c r="I285" s="1103"/>
      <c r="J285" s="1104"/>
      <c r="K285" s="532"/>
      <c r="L285" s="1101"/>
      <c r="M285" s="1105"/>
      <c r="N285" s="1259"/>
    </row>
    <row r="286" spans="1:14" ht="88.15" customHeight="1" x14ac:dyDescent="0.25">
      <c r="A286" s="1088"/>
      <c r="B286" s="695">
        <v>36</v>
      </c>
      <c r="C286" s="688" t="s">
        <v>826</v>
      </c>
      <c r="D286" s="696" t="s">
        <v>1508</v>
      </c>
      <c r="E286" s="530">
        <v>9.8437499999999997E-2</v>
      </c>
      <c r="F286" s="513" t="s">
        <v>18</v>
      </c>
      <c r="G286" s="874"/>
      <c r="H286" s="874"/>
      <c r="I286" s="874"/>
      <c r="J286" s="505" t="s">
        <v>31</v>
      </c>
      <c r="K286" s="501"/>
      <c r="L286" s="503" t="str">
        <f>IF(K286=1,E286*0,IF(K286=5,E286*1,"sila pilih 1 atau 5 sahaja"))</f>
        <v>sila pilih 1 atau 5 sahaja</v>
      </c>
      <c r="M286" s="518" t="s">
        <v>1807</v>
      </c>
      <c r="N286" s="736"/>
    </row>
    <row r="287" spans="1:14" ht="52.5" customHeight="1" x14ac:dyDescent="0.25">
      <c r="A287" s="1088"/>
      <c r="B287" s="695">
        <v>37</v>
      </c>
      <c r="C287" s="688" t="s">
        <v>828</v>
      </c>
      <c r="D287" s="693" t="s">
        <v>1018</v>
      </c>
      <c r="E287" s="530">
        <v>9.8437499999999997E-2</v>
      </c>
      <c r="F287" s="513" t="s">
        <v>18</v>
      </c>
      <c r="G287" s="874"/>
      <c r="H287" s="874"/>
      <c r="I287" s="874"/>
      <c r="J287" s="505" t="s">
        <v>31</v>
      </c>
      <c r="K287" s="501"/>
      <c r="L287" s="503" t="str">
        <f>IF(K287=1,E287*0,IF(K287=5,E287*1,"sila pilih 1 atau 5 sahaja"))</f>
        <v>sila pilih 1 atau 5 sahaja</v>
      </c>
      <c r="M287" s="518" t="s">
        <v>1808</v>
      </c>
      <c r="N287" s="736"/>
    </row>
    <row r="288" spans="1:14" x14ac:dyDescent="0.25">
      <c r="A288" s="917"/>
      <c r="B288" s="1328" t="s">
        <v>1550</v>
      </c>
      <c r="C288" s="1359"/>
      <c r="D288" s="1360"/>
      <c r="E288" s="1056">
        <f>SUM(E290:E316)</f>
        <v>1.7482352941176471</v>
      </c>
      <c r="F288" s="1057"/>
      <c r="G288" s="1058"/>
      <c r="H288" s="1058"/>
      <c r="I288" s="1058"/>
      <c r="J288" s="1058"/>
      <c r="K288" s="1058"/>
      <c r="L288" s="1059">
        <f>SUM(L290:L316)</f>
        <v>0</v>
      </c>
      <c r="M288" s="1060"/>
      <c r="N288" s="1241"/>
    </row>
    <row r="289" spans="1:14" ht="37.5" customHeight="1" x14ac:dyDescent="0.25">
      <c r="A289" s="1061"/>
      <c r="B289" s="1041" t="s">
        <v>1376</v>
      </c>
      <c r="C289" s="1042"/>
      <c r="D289" s="1042" t="s">
        <v>949</v>
      </c>
      <c r="E289" s="1062"/>
      <c r="F289" s="1063"/>
      <c r="G289" s="1064"/>
      <c r="H289" s="1064"/>
      <c r="I289" s="1064"/>
      <c r="J289" s="1064"/>
      <c r="K289" s="1064"/>
      <c r="L289" s="1065"/>
      <c r="M289" s="1066"/>
      <c r="N289" s="1250"/>
    </row>
    <row r="290" spans="1:14" ht="91.5" customHeight="1" x14ac:dyDescent="0.25">
      <c r="A290" s="1061"/>
      <c r="B290" s="692">
        <v>38</v>
      </c>
      <c r="C290" s="690" t="s">
        <v>17</v>
      </c>
      <c r="D290" s="518" t="s">
        <v>1020</v>
      </c>
      <c r="E290" s="1270">
        <f>0.225+0.25</f>
        <v>0.47499999999999998</v>
      </c>
      <c r="F290" s="509" t="s">
        <v>372</v>
      </c>
      <c r="G290" s="502" t="s">
        <v>371</v>
      </c>
      <c r="H290" s="502" t="s">
        <v>370</v>
      </c>
      <c r="I290" s="502" t="s">
        <v>369</v>
      </c>
      <c r="J290" s="502" t="s">
        <v>993</v>
      </c>
      <c r="K290" s="1075"/>
      <c r="L290" s="503" t="str">
        <f>IF(K290=1,E290*(1/5),IF(K290=2,E290*(2/5),IF(K290=3,E290*(3/5),IF(K290=4,E290*(4/5),IF(K290=5,E290*(5/5),"sila pilih 1-5")))))</f>
        <v>sila pilih 1-5</v>
      </c>
      <c r="M290" s="700" t="s">
        <v>1809</v>
      </c>
      <c r="N290" s="736"/>
    </row>
    <row r="291" spans="1:14" ht="53.25" customHeight="1" x14ac:dyDescent="0.25">
      <c r="A291" s="1061"/>
      <c r="B291" s="1106" t="s">
        <v>1551</v>
      </c>
      <c r="C291" s="1106"/>
      <c r="D291" s="1106" t="s">
        <v>1022</v>
      </c>
      <c r="E291" s="1062"/>
      <c r="F291" s="1063"/>
      <c r="G291" s="1064"/>
      <c r="H291" s="1064"/>
      <c r="I291" s="1064"/>
      <c r="J291" s="1064"/>
      <c r="K291" s="1064"/>
      <c r="L291" s="1065"/>
      <c r="M291" s="1066"/>
      <c r="N291" s="1250"/>
    </row>
    <row r="292" spans="1:14" ht="343.5" customHeight="1" x14ac:dyDescent="0.25">
      <c r="A292" s="1061"/>
      <c r="B292" s="697">
        <v>39</v>
      </c>
      <c r="C292" s="688" t="s">
        <v>17</v>
      </c>
      <c r="D292" s="696" t="s">
        <v>1362</v>
      </c>
      <c r="E292" s="530">
        <v>6.1764705882352944E-2</v>
      </c>
      <c r="F292" s="513" t="s">
        <v>18</v>
      </c>
      <c r="G292" s="874"/>
      <c r="H292" s="874"/>
      <c r="I292" s="874"/>
      <c r="J292" s="505" t="s">
        <v>31</v>
      </c>
      <c r="K292" s="501"/>
      <c r="L292" s="503" t="str">
        <f>IF(K292=1,E292*0,IF(K292=5,E292*1,"sila pilih 1 atau 5 sahaja"))</f>
        <v>sila pilih 1 atau 5 sahaja</v>
      </c>
      <c r="M292" s="518" t="s">
        <v>1509</v>
      </c>
      <c r="N292" s="736"/>
    </row>
    <row r="293" spans="1:14" ht="108.6" customHeight="1" x14ac:dyDescent="0.25">
      <c r="A293" s="1061"/>
      <c r="B293" s="697">
        <v>40</v>
      </c>
      <c r="C293" s="688" t="s">
        <v>19</v>
      </c>
      <c r="D293" s="696" t="s">
        <v>1023</v>
      </c>
      <c r="E293" s="530">
        <v>6.1764705882352944E-2</v>
      </c>
      <c r="F293" s="513" t="s">
        <v>18</v>
      </c>
      <c r="G293" s="874"/>
      <c r="H293" s="874"/>
      <c r="I293" s="874"/>
      <c r="J293" s="505" t="s">
        <v>31</v>
      </c>
      <c r="K293" s="501"/>
      <c r="L293" s="503" t="str">
        <f>IF(K293=1,E293*0,IF(K293=5,E293*1,"sila pilih 1 atau 5 sahaja"))</f>
        <v>sila pilih 1 atau 5 sahaja</v>
      </c>
      <c r="M293" s="724" t="s">
        <v>1510</v>
      </c>
      <c r="N293" s="736"/>
    </row>
    <row r="294" spans="1:14" ht="185.45" customHeight="1" x14ac:dyDescent="0.25">
      <c r="A294" s="1061"/>
      <c r="B294" s="697">
        <v>41</v>
      </c>
      <c r="C294" s="688" t="s">
        <v>20</v>
      </c>
      <c r="D294" s="686" t="s">
        <v>1024</v>
      </c>
      <c r="E294" s="530">
        <v>6.1764705882352944E-2</v>
      </c>
      <c r="F294" s="502" t="s">
        <v>18</v>
      </c>
      <c r="G294" s="837"/>
      <c r="H294" s="502" t="s">
        <v>1003</v>
      </c>
      <c r="I294" s="837"/>
      <c r="J294" s="502" t="s">
        <v>1004</v>
      </c>
      <c r="K294" s="501"/>
      <c r="L294" s="503" t="str">
        <f>IF(K294=1,E294*(0/3),IF(K294=3,E294*(1/2),IF(K294=5,E294*(2/2),"sila pilih 1,3 atau 5")))</f>
        <v>sila pilih 1,3 atau 5</v>
      </c>
      <c r="M294" s="727" t="s">
        <v>1810</v>
      </c>
      <c r="N294" s="736"/>
    </row>
    <row r="295" spans="1:14" ht="47.25" customHeight="1" x14ac:dyDescent="0.25">
      <c r="A295" s="1088"/>
      <c r="B295" s="512">
        <v>42</v>
      </c>
      <c r="C295" s="688" t="s">
        <v>21</v>
      </c>
      <c r="D295" s="686" t="s">
        <v>1437</v>
      </c>
      <c r="E295" s="530">
        <v>6.1764705882352944E-2</v>
      </c>
      <c r="F295" s="513" t="s">
        <v>18</v>
      </c>
      <c r="G295" s="874"/>
      <c r="H295" s="874"/>
      <c r="I295" s="874"/>
      <c r="J295" s="505" t="s">
        <v>31</v>
      </c>
      <c r="K295" s="501"/>
      <c r="L295" s="503" t="str">
        <f>IF(K295=1,E295*0,IF(K295=5,E295*1,"sila pilih 1 atau 5 sahaja"))</f>
        <v>sila pilih 1 atau 5 sahaja</v>
      </c>
      <c r="M295" s="727" t="s">
        <v>1811</v>
      </c>
      <c r="N295" s="736"/>
    </row>
    <row r="296" spans="1:14" ht="39" customHeight="1" x14ac:dyDescent="0.25">
      <c r="A296" s="1088"/>
      <c r="B296" s="1096" t="s">
        <v>1552</v>
      </c>
      <c r="C296" s="1096"/>
      <c r="D296" s="1096" t="s">
        <v>1432</v>
      </c>
      <c r="E296" s="1069"/>
      <c r="F296" s="1050"/>
      <c r="G296" s="1051"/>
      <c r="H296" s="1051"/>
      <c r="I296" s="1051"/>
      <c r="J296" s="1051"/>
      <c r="K296" s="906"/>
      <c r="L296" s="940"/>
      <c r="M296" s="1096"/>
      <c r="N296" s="1250"/>
    </row>
    <row r="297" spans="1:14" ht="129.6" customHeight="1" x14ac:dyDescent="0.25">
      <c r="A297" s="1088"/>
      <c r="B297" s="527">
        <v>43</v>
      </c>
      <c r="C297" s="526" t="s">
        <v>17</v>
      </c>
      <c r="D297" s="686" t="s">
        <v>1433</v>
      </c>
      <c r="E297" s="1270">
        <v>0.22499999999999998</v>
      </c>
      <c r="F297" s="513" t="s">
        <v>18</v>
      </c>
      <c r="G297" s="874"/>
      <c r="H297" s="874"/>
      <c r="I297" s="874"/>
      <c r="J297" s="505" t="s">
        <v>31</v>
      </c>
      <c r="K297" s="501"/>
      <c r="L297" s="503" t="str">
        <f>IF(K297=1,E297*0,IF(K297=5,E297*1,"sila pilih 1 atau 5 sahaja"))</f>
        <v>sila pilih 1 atau 5 sahaja</v>
      </c>
      <c r="M297" s="727" t="s">
        <v>1812</v>
      </c>
      <c r="N297" s="736"/>
    </row>
    <row r="298" spans="1:14" ht="109.5" x14ac:dyDescent="0.25">
      <c r="A298" s="1107"/>
      <c r="B298" s="512">
        <v>44</v>
      </c>
      <c r="C298" s="688" t="s">
        <v>19</v>
      </c>
      <c r="D298" s="525" t="s">
        <v>1431</v>
      </c>
      <c r="E298" s="530">
        <v>6.1764705882352944E-2</v>
      </c>
      <c r="F298" s="509" t="s">
        <v>1025</v>
      </c>
      <c r="G298" s="874"/>
      <c r="H298" s="874"/>
      <c r="I298" s="874"/>
      <c r="J298" s="502" t="s">
        <v>1434</v>
      </c>
      <c r="K298" s="501"/>
      <c r="L298" s="503" t="str">
        <f>IF(K298=1,E298*0,IF(K298=5,E298*1,"sila pilih 1 atau 5 sahaja"))</f>
        <v>sila pilih 1 atau 5 sahaja</v>
      </c>
      <c r="M298" s="729" t="s">
        <v>1813</v>
      </c>
      <c r="N298" s="736"/>
    </row>
    <row r="299" spans="1:14" ht="78" customHeight="1" x14ac:dyDescent="0.25">
      <c r="A299" s="1107"/>
      <c r="B299" s="512">
        <v>45</v>
      </c>
      <c r="C299" s="688" t="s">
        <v>20</v>
      </c>
      <c r="D299" s="525" t="s">
        <v>1511</v>
      </c>
      <c r="E299" s="530">
        <v>6.1764705882352944E-2</v>
      </c>
      <c r="F299" s="509" t="s">
        <v>1436</v>
      </c>
      <c r="G299" s="874"/>
      <c r="H299" s="874"/>
      <c r="I299" s="874"/>
      <c r="J299" s="502" t="s">
        <v>1435</v>
      </c>
      <c r="K299" s="501"/>
      <c r="L299" s="503" t="str">
        <f>IF(K299=1,E299*0,IF(K299=5,E299*1,"sila pilih 1 atau 5 sahaja"))</f>
        <v>sila pilih 1 atau 5 sahaja</v>
      </c>
      <c r="M299" s="729" t="s">
        <v>1416</v>
      </c>
      <c r="N299" s="736"/>
    </row>
    <row r="300" spans="1:14" ht="42.75" customHeight="1" x14ac:dyDescent="0.25">
      <c r="A300" s="1108"/>
      <c r="B300" s="1329" t="s">
        <v>1553</v>
      </c>
      <c r="C300" s="1387"/>
      <c r="D300" s="1388"/>
      <c r="E300" s="938"/>
      <c r="F300" s="1050"/>
      <c r="G300" s="1051"/>
      <c r="H300" s="1051"/>
      <c r="I300" s="1051"/>
      <c r="J300" s="1051"/>
      <c r="K300" s="906"/>
      <c r="L300" s="940"/>
      <c r="M300" s="1032" t="s">
        <v>997</v>
      </c>
      <c r="N300" s="1258"/>
    </row>
    <row r="301" spans="1:14" ht="342" x14ac:dyDescent="0.25">
      <c r="A301" s="1107"/>
      <c r="B301" s="512">
        <v>46</v>
      </c>
      <c r="C301" s="688" t="s">
        <v>17</v>
      </c>
      <c r="D301" s="696" t="s">
        <v>998</v>
      </c>
      <c r="E301" s="1270">
        <v>0.06</v>
      </c>
      <c r="F301" s="513" t="s">
        <v>18</v>
      </c>
      <c r="G301" s="874"/>
      <c r="H301" s="874"/>
      <c r="I301" s="874"/>
      <c r="J301" s="505" t="s">
        <v>31</v>
      </c>
      <c r="K301" s="501"/>
      <c r="L301" s="503" t="str">
        <f>IF(K301=1,E301*0,IF(K301=5,E301*1, IF(K301="TB","TB","sila pilih TB, 1 atau 5 sahaja")))</f>
        <v>sila pilih TB, 1 atau 5 sahaja</v>
      </c>
      <c r="M301" s="729" t="s">
        <v>1559</v>
      </c>
      <c r="N301" s="736"/>
    </row>
    <row r="302" spans="1:14" ht="18" customHeight="1" x14ac:dyDescent="0.25">
      <c r="A302" s="1088"/>
      <c r="B302" s="1109" t="s">
        <v>1554</v>
      </c>
      <c r="C302" s="1110"/>
      <c r="D302" s="1111" t="s">
        <v>1026</v>
      </c>
      <c r="E302" s="1069"/>
      <c r="F302" s="1050"/>
      <c r="G302" s="1051"/>
      <c r="H302" s="1051"/>
      <c r="I302" s="1051"/>
      <c r="J302" s="1051"/>
      <c r="K302" s="906"/>
      <c r="L302" s="940"/>
      <c r="M302" s="1096"/>
      <c r="N302" s="1250"/>
    </row>
    <row r="303" spans="1:14" x14ac:dyDescent="0.25">
      <c r="A303" s="1088"/>
      <c r="B303" s="1389" t="s">
        <v>1027</v>
      </c>
      <c r="C303" s="1390"/>
      <c r="D303" s="1391"/>
      <c r="E303" s="528"/>
      <c r="F303" s="509"/>
      <c r="G303" s="502"/>
      <c r="H303" s="502"/>
      <c r="I303" s="502"/>
      <c r="J303" s="502"/>
      <c r="K303" s="501"/>
      <c r="L303" s="503"/>
      <c r="M303" s="727"/>
      <c r="N303" s="1240"/>
    </row>
    <row r="304" spans="1:14" ht="168" customHeight="1" x14ac:dyDescent="0.25">
      <c r="A304" s="1088"/>
      <c r="B304" s="512">
        <v>47</v>
      </c>
      <c r="C304" s="688" t="s">
        <v>17</v>
      </c>
      <c r="D304" s="693" t="s">
        <v>1363</v>
      </c>
      <c r="E304" s="530">
        <v>6.1764705882352944E-2</v>
      </c>
      <c r="F304" s="513" t="s">
        <v>18</v>
      </c>
      <c r="G304" s="874"/>
      <c r="H304" s="874"/>
      <c r="I304" s="874"/>
      <c r="J304" s="505" t="s">
        <v>31</v>
      </c>
      <c r="K304" s="501"/>
      <c r="L304" s="503" t="str">
        <f>IF(K304=1,E304*0,IF(K304=5,E304*1,"sila pilih 1 atau 5 sahaja"))</f>
        <v>sila pilih 1 atau 5 sahaja</v>
      </c>
      <c r="M304" s="727" t="s">
        <v>1011</v>
      </c>
      <c r="N304" s="736"/>
    </row>
    <row r="305" spans="1:14" ht="162" x14ac:dyDescent="0.25">
      <c r="A305" s="1088"/>
      <c r="B305" s="512">
        <v>48</v>
      </c>
      <c r="C305" s="688" t="s">
        <v>19</v>
      </c>
      <c r="D305" s="693" t="s">
        <v>1472</v>
      </c>
      <c r="E305" s="530">
        <v>6.1764705882352944E-2</v>
      </c>
      <c r="F305" s="513" t="s">
        <v>18</v>
      </c>
      <c r="G305" s="874"/>
      <c r="H305" s="874"/>
      <c r="I305" s="874"/>
      <c r="J305" s="505" t="s">
        <v>31</v>
      </c>
      <c r="K305" s="501"/>
      <c r="L305" s="503" t="str">
        <f>IF(K305=1,E305*0,IF(K305=5,E305*1,"sila pilih 1 atau 5 sahaja"))</f>
        <v>sila pilih 1 atau 5 sahaja</v>
      </c>
      <c r="M305" s="727" t="s">
        <v>1417</v>
      </c>
      <c r="N305" s="736"/>
    </row>
    <row r="306" spans="1:14" ht="72" x14ac:dyDescent="0.25">
      <c r="A306" s="1088"/>
      <c r="B306" s="527">
        <v>49</v>
      </c>
      <c r="C306" s="526" t="s">
        <v>20</v>
      </c>
      <c r="D306" s="693" t="s">
        <v>1473</v>
      </c>
      <c r="E306" s="530">
        <v>6.1764705882352944E-2</v>
      </c>
      <c r="F306" s="513" t="s">
        <v>18</v>
      </c>
      <c r="G306" s="874"/>
      <c r="H306" s="874"/>
      <c r="I306" s="874"/>
      <c r="J306" s="505" t="s">
        <v>31</v>
      </c>
      <c r="K306" s="501"/>
      <c r="L306" s="503" t="str">
        <f>IF(K306=1,E306*0,IF(K306=5,E306*1,"sila pilih 1 atau 5 sahaja"))</f>
        <v>sila pilih 1 atau 5 sahaja</v>
      </c>
      <c r="M306" s="727" t="s">
        <v>1028</v>
      </c>
      <c r="N306" s="736"/>
    </row>
    <row r="307" spans="1:14" ht="28.5" customHeight="1" x14ac:dyDescent="0.25">
      <c r="A307" s="1088"/>
      <c r="B307" s="1389" t="s">
        <v>1015</v>
      </c>
      <c r="C307" s="1390"/>
      <c r="D307" s="1391"/>
      <c r="E307" s="528"/>
      <c r="F307" s="509"/>
      <c r="G307" s="502"/>
      <c r="H307" s="502"/>
      <c r="I307" s="502"/>
      <c r="J307" s="502"/>
      <c r="K307" s="501"/>
      <c r="L307" s="503"/>
      <c r="M307" s="727"/>
      <c r="N307" s="1240"/>
    </row>
    <row r="308" spans="1:14" ht="181.5" customHeight="1" x14ac:dyDescent="0.25">
      <c r="A308" s="1088"/>
      <c r="B308" s="527">
        <v>50</v>
      </c>
      <c r="C308" s="526" t="s">
        <v>21</v>
      </c>
      <c r="D308" s="694" t="s">
        <v>1016</v>
      </c>
      <c r="E308" s="530">
        <v>6.1764705882352944E-2</v>
      </c>
      <c r="F308" s="665" t="s">
        <v>30</v>
      </c>
      <c r="G308" s="874"/>
      <c r="H308" s="874"/>
      <c r="I308" s="874"/>
      <c r="J308" s="666" t="s">
        <v>31</v>
      </c>
      <c r="K308" s="501"/>
      <c r="L308" s="503" t="str">
        <f>IF(K308=1,E308*0,IF(K308=5,E308*1,"sila pilih 1 atau 5 sahaja"))</f>
        <v>sila pilih 1 atau 5 sahaja</v>
      </c>
      <c r="M308" s="700" t="s">
        <v>1418</v>
      </c>
      <c r="N308" s="736"/>
    </row>
    <row r="309" spans="1:14" ht="144" x14ac:dyDescent="0.25">
      <c r="A309" s="1088"/>
      <c r="B309" s="527">
        <v>51</v>
      </c>
      <c r="C309" s="526" t="s">
        <v>3</v>
      </c>
      <c r="D309" s="686" t="s">
        <v>1029</v>
      </c>
      <c r="E309" s="530">
        <v>6.1764705882352944E-2</v>
      </c>
      <c r="F309" s="665" t="s">
        <v>30</v>
      </c>
      <c r="G309" s="874"/>
      <c r="H309" s="874"/>
      <c r="I309" s="874"/>
      <c r="J309" s="666" t="s">
        <v>31</v>
      </c>
      <c r="K309" s="501"/>
      <c r="L309" s="503" t="str">
        <f>IF(K309=1,E309*0,IF(K309=5,E309*1,"sila pilih 1 atau 5 sahaja"))</f>
        <v>sila pilih 1 atau 5 sahaja</v>
      </c>
      <c r="M309" s="727" t="s">
        <v>1539</v>
      </c>
      <c r="N309" s="736"/>
    </row>
    <row r="310" spans="1:14" x14ac:dyDescent="0.25">
      <c r="A310" s="1088"/>
      <c r="B310" s="1367" t="s">
        <v>1013</v>
      </c>
      <c r="C310" s="1368"/>
      <c r="D310" s="1369"/>
      <c r="E310" s="528"/>
      <c r="F310" s="509"/>
      <c r="G310" s="502"/>
      <c r="H310" s="502"/>
      <c r="I310" s="502"/>
      <c r="J310" s="502"/>
      <c r="K310" s="501"/>
      <c r="L310" s="503"/>
      <c r="M310" s="727"/>
      <c r="N310" s="1240"/>
    </row>
    <row r="311" spans="1:14" ht="168.75" customHeight="1" x14ac:dyDescent="0.25">
      <c r="A311" s="1088"/>
      <c r="B311" s="527">
        <v>52</v>
      </c>
      <c r="C311" s="526" t="s">
        <v>4</v>
      </c>
      <c r="D311" s="696" t="s">
        <v>1030</v>
      </c>
      <c r="E311" s="530">
        <v>6.1764705882352944E-2</v>
      </c>
      <c r="F311" s="513" t="s">
        <v>18</v>
      </c>
      <c r="G311" s="874"/>
      <c r="H311" s="874"/>
      <c r="I311" s="874"/>
      <c r="J311" s="505" t="s">
        <v>31</v>
      </c>
      <c r="K311" s="501"/>
      <c r="L311" s="503" t="str">
        <f>IF(K311=1,E311*0,IF(K311=5,E311*1,"sila pilih 1 atau 5 sahaja"))</f>
        <v>sila pilih 1 atau 5 sahaja</v>
      </c>
      <c r="M311" s="700" t="s">
        <v>1814</v>
      </c>
      <c r="N311" s="736"/>
    </row>
    <row r="312" spans="1:14" ht="152.44999999999999" customHeight="1" x14ac:dyDescent="0.25">
      <c r="A312" s="1088"/>
      <c r="B312" s="527">
        <v>53</v>
      </c>
      <c r="C312" s="526" t="s">
        <v>826</v>
      </c>
      <c r="D312" s="686" t="s">
        <v>1031</v>
      </c>
      <c r="E312" s="530">
        <v>6.1764705882352944E-2</v>
      </c>
      <c r="F312" s="665" t="s">
        <v>30</v>
      </c>
      <c r="G312" s="874"/>
      <c r="H312" s="874"/>
      <c r="I312" s="874"/>
      <c r="J312" s="666" t="s">
        <v>31</v>
      </c>
      <c r="K312" s="501"/>
      <c r="L312" s="503" t="str">
        <f>IF(K312=1,E312*0,IF(K312=5,E312*1,"sila pilih 1 atau 5 sahaja"))</f>
        <v>sila pilih 1 atau 5 sahaja</v>
      </c>
      <c r="M312" s="727" t="s">
        <v>1419</v>
      </c>
      <c r="N312" s="736"/>
    </row>
    <row r="313" spans="1:14" ht="108" x14ac:dyDescent="0.25">
      <c r="A313" s="1088"/>
      <c r="B313" s="527">
        <v>54</v>
      </c>
      <c r="C313" s="526" t="s">
        <v>828</v>
      </c>
      <c r="D313" s="696" t="s">
        <v>1540</v>
      </c>
      <c r="E313" s="530">
        <v>6.1764705882352944E-2</v>
      </c>
      <c r="F313" s="513" t="s">
        <v>18</v>
      </c>
      <c r="G313" s="874"/>
      <c r="H313" s="874"/>
      <c r="I313" s="874"/>
      <c r="J313" s="505" t="s">
        <v>31</v>
      </c>
      <c r="K313" s="501"/>
      <c r="L313" s="503" t="str">
        <f>IF(K313=1,E313*0,IF(K313=5,E313*1,"sila pilih 1 atau 5 sahaja"))</f>
        <v>sila pilih 1 atau 5 sahaja</v>
      </c>
      <c r="M313" s="727" t="s">
        <v>1815</v>
      </c>
      <c r="N313" s="736"/>
    </row>
    <row r="314" spans="1:14" x14ac:dyDescent="0.25">
      <c r="A314" s="1088"/>
      <c r="B314" s="1389" t="s">
        <v>1017</v>
      </c>
      <c r="C314" s="1390"/>
      <c r="D314" s="1391"/>
      <c r="E314" s="528"/>
      <c r="F314" s="509"/>
      <c r="G314" s="502"/>
      <c r="H314" s="502"/>
      <c r="I314" s="502"/>
      <c r="J314" s="502"/>
      <c r="K314" s="501"/>
      <c r="L314" s="503"/>
      <c r="M314" s="727"/>
      <c r="N314" s="1240"/>
    </row>
    <row r="315" spans="1:14" ht="108.6" customHeight="1" x14ac:dyDescent="0.25">
      <c r="A315" s="1088"/>
      <c r="B315" s="527">
        <v>55</v>
      </c>
      <c r="C315" s="526" t="s">
        <v>957</v>
      </c>
      <c r="D315" s="693" t="s">
        <v>1032</v>
      </c>
      <c r="E315" s="530">
        <v>6.1764705882352944E-2</v>
      </c>
      <c r="F315" s="513" t="s">
        <v>18</v>
      </c>
      <c r="G315" s="874"/>
      <c r="H315" s="874"/>
      <c r="I315" s="874"/>
      <c r="J315" s="505" t="s">
        <v>31</v>
      </c>
      <c r="K315" s="501"/>
      <c r="L315" s="503" t="str">
        <f>IF(K315=1,E315*0,IF(K315=5,E315*1,"sila pilih 1 atau 5 sahaja"))</f>
        <v>sila pilih 1 atau 5 sahaja</v>
      </c>
      <c r="M315" s="518" t="s">
        <v>1808</v>
      </c>
      <c r="N315" s="736"/>
    </row>
    <row r="316" spans="1:14" ht="66.75" customHeight="1" x14ac:dyDescent="0.25">
      <c r="A316" s="1088"/>
      <c r="B316" s="527">
        <v>56</v>
      </c>
      <c r="C316" s="526" t="s">
        <v>958</v>
      </c>
      <c r="D316" s="696" t="s">
        <v>1512</v>
      </c>
      <c r="E316" s="530">
        <v>6.1764705882352944E-2</v>
      </c>
      <c r="F316" s="665" t="s">
        <v>30</v>
      </c>
      <c r="G316" s="874"/>
      <c r="H316" s="874"/>
      <c r="I316" s="874"/>
      <c r="J316" s="666" t="s">
        <v>31</v>
      </c>
      <c r="K316" s="501"/>
      <c r="L316" s="503" t="str">
        <f>IF(K316=1,E316*0,IF(K316=5,E316*1,"sila pilih 1 atau 5 sahaja"))</f>
        <v>sila pilih 1 atau 5 sahaja</v>
      </c>
      <c r="M316" s="727" t="s">
        <v>1513</v>
      </c>
      <c r="N316" s="736"/>
    </row>
    <row r="317" spans="1:14" x14ac:dyDescent="0.25">
      <c r="A317" s="1112"/>
      <c r="B317" s="1392" t="s">
        <v>1555</v>
      </c>
      <c r="C317" s="1393"/>
      <c r="D317" s="1394"/>
      <c r="E317" s="1056">
        <f>SUM(E319:E323)</f>
        <v>2.25</v>
      </c>
      <c r="F317" s="1113"/>
      <c r="G317" s="1114"/>
      <c r="H317" s="1114"/>
      <c r="I317" s="1114"/>
      <c r="J317" s="1115"/>
      <c r="K317" s="1116"/>
      <c r="L317" s="982">
        <f>SUM(L319:L323)</f>
        <v>0</v>
      </c>
      <c r="M317" s="1117"/>
      <c r="N317" s="1234"/>
    </row>
    <row r="318" spans="1:14" ht="39" customHeight="1" x14ac:dyDescent="0.25">
      <c r="A318" s="1088"/>
      <c r="B318" s="1118" t="s">
        <v>1019</v>
      </c>
      <c r="C318" s="1118"/>
      <c r="D318" s="1118" t="s">
        <v>1384</v>
      </c>
      <c r="E318" s="1069"/>
      <c r="F318" s="1093"/>
      <c r="G318" s="1094"/>
      <c r="H318" s="1094"/>
      <c r="I318" s="1094"/>
      <c r="J318" s="1095"/>
      <c r="K318" s="906"/>
      <c r="L318" s="940"/>
      <c r="M318" s="1096"/>
      <c r="N318" s="1250"/>
    </row>
    <row r="319" spans="1:14" ht="90" x14ac:dyDescent="0.25">
      <c r="A319" s="1088"/>
      <c r="B319" s="527">
        <v>57</v>
      </c>
      <c r="C319" s="526" t="s">
        <v>17</v>
      </c>
      <c r="D319" s="686" t="s">
        <v>1033</v>
      </c>
      <c r="E319" s="528">
        <v>0.375</v>
      </c>
      <c r="F319" s="502" t="s">
        <v>18</v>
      </c>
      <c r="G319" s="837"/>
      <c r="H319" s="502" t="s">
        <v>1003</v>
      </c>
      <c r="I319" s="837"/>
      <c r="J319" s="502" t="s">
        <v>1004</v>
      </c>
      <c r="K319" s="501"/>
      <c r="L319" s="503" t="str">
        <f>IF(K319=1,E319*(0/3),IF(K319=3,E319*(1/2),IF(K319=5,E319*(2/2),"sila pilih 1,3 atau 5")))</f>
        <v>sila pilih 1,3 atau 5</v>
      </c>
      <c r="M319" s="727" t="s">
        <v>1816</v>
      </c>
      <c r="N319" s="736"/>
    </row>
    <row r="320" spans="1:14" ht="90" x14ac:dyDescent="0.25">
      <c r="A320" s="1088"/>
      <c r="B320" s="527">
        <v>58</v>
      </c>
      <c r="C320" s="526" t="s">
        <v>19</v>
      </c>
      <c r="D320" s="696" t="s">
        <v>1034</v>
      </c>
      <c r="E320" s="528">
        <v>0.375</v>
      </c>
      <c r="F320" s="513" t="s">
        <v>18</v>
      </c>
      <c r="G320" s="874"/>
      <c r="H320" s="874"/>
      <c r="I320" s="874"/>
      <c r="J320" s="505" t="s">
        <v>31</v>
      </c>
      <c r="K320" s="501"/>
      <c r="L320" s="503" t="str">
        <f>IF(K320=1,E320*0,IF(K320=5,E320*1,"sila pilih 1 atau 5 sahaja"))</f>
        <v>sila pilih 1 atau 5 sahaja</v>
      </c>
      <c r="M320" s="727" t="s">
        <v>1035</v>
      </c>
      <c r="N320" s="736"/>
    </row>
    <row r="321" spans="1:15" ht="52.5" customHeight="1" x14ac:dyDescent="0.25">
      <c r="A321" s="1088"/>
      <c r="B321" s="1119" t="s">
        <v>1021</v>
      </c>
      <c r="C321" s="1119"/>
      <c r="D321" s="1118" t="s">
        <v>1036</v>
      </c>
      <c r="E321" s="1069"/>
      <c r="F321" s="1050"/>
      <c r="G321" s="1051"/>
      <c r="H321" s="1051"/>
      <c r="I321" s="1051"/>
      <c r="J321" s="1051"/>
      <c r="K321" s="906"/>
      <c r="L321" s="940"/>
      <c r="M321" s="1032"/>
      <c r="N321" s="1250"/>
    </row>
    <row r="322" spans="1:15" ht="178.5" customHeight="1" x14ac:dyDescent="0.25">
      <c r="A322" s="1277"/>
      <c r="B322" s="1278">
        <v>59</v>
      </c>
      <c r="C322" s="1279" t="s">
        <v>17</v>
      </c>
      <c r="D322" s="1280" t="s">
        <v>1037</v>
      </c>
      <c r="E322" s="1281">
        <v>0.75</v>
      </c>
      <c r="F322" s="1282" t="s">
        <v>30</v>
      </c>
      <c r="G322" s="1283"/>
      <c r="H322" s="1283"/>
      <c r="I322" s="1283"/>
      <c r="J322" s="1284" t="s">
        <v>31</v>
      </c>
      <c r="K322" s="1285"/>
      <c r="L322" s="1286" t="str">
        <f>IF(K322=1,E322*0,IF(K322=5,E322*1,"sila pilih 1 atau 5 sahaja"))</f>
        <v>sila pilih 1 atau 5 sahaja</v>
      </c>
      <c r="M322" s="1287" t="s">
        <v>1488</v>
      </c>
      <c r="N322" s="736"/>
    </row>
    <row r="323" spans="1:15" ht="169.5" customHeight="1" x14ac:dyDescent="0.25">
      <c r="A323" s="1088"/>
      <c r="B323" s="695">
        <v>60</v>
      </c>
      <c r="C323" s="698" t="s">
        <v>19</v>
      </c>
      <c r="D323" s="696" t="s">
        <v>1969</v>
      </c>
      <c r="E323" s="528">
        <v>0.75</v>
      </c>
      <c r="F323" s="665" t="s">
        <v>30</v>
      </c>
      <c r="G323" s="874"/>
      <c r="H323" s="874"/>
      <c r="I323" s="874"/>
      <c r="J323" s="666" t="s">
        <v>31</v>
      </c>
      <c r="K323" s="501"/>
      <c r="L323" s="503" t="str">
        <f>IF(K323=1,E323*0,IF(K323=5,E323*1,"sila pilih 1 atau 5 sahaja"))</f>
        <v>sila pilih 1 atau 5 sahaja</v>
      </c>
      <c r="M323" s="518" t="s">
        <v>1420</v>
      </c>
      <c r="N323" s="736"/>
    </row>
    <row r="324" spans="1:15" ht="32.25" customHeight="1" x14ac:dyDescent="0.25">
      <c r="A324" s="1395" t="s">
        <v>274</v>
      </c>
      <c r="B324" s="1396"/>
      <c r="C324" s="1396"/>
      <c r="D324" s="1397"/>
      <c r="E324" s="806">
        <f>SUM(E325,E333,E342,E351,E359,E368,E377,E384)</f>
        <v>15</v>
      </c>
      <c r="F324" s="805"/>
      <c r="G324" s="806"/>
      <c r="H324" s="806"/>
      <c r="I324" s="806"/>
      <c r="J324" s="806"/>
      <c r="K324" s="956"/>
      <c r="L324" s="806">
        <f>SUM(L325,L333,L342,L351,L359,L368,L377,L384)</f>
        <v>0</v>
      </c>
      <c r="M324" s="808"/>
      <c r="N324" s="1240"/>
      <c r="O324" s="1120"/>
    </row>
    <row r="325" spans="1:15" x14ac:dyDescent="0.25">
      <c r="A325" s="1112"/>
      <c r="B325" s="1328" t="s">
        <v>1404</v>
      </c>
      <c r="C325" s="1359"/>
      <c r="D325" s="1360"/>
      <c r="E325" s="1056">
        <f>SUM(E327:E332)</f>
        <v>2.25</v>
      </c>
      <c r="F325" s="1121"/>
      <c r="G325" s="1122"/>
      <c r="H325" s="1122"/>
      <c r="I325" s="1122"/>
      <c r="J325" s="1122"/>
      <c r="K325" s="1058"/>
      <c r="L325" s="1059">
        <f>SUM(L326:L332)</f>
        <v>0</v>
      </c>
      <c r="M325" s="1122"/>
      <c r="N325" s="1241"/>
      <c r="O325" s="1123"/>
    </row>
    <row r="326" spans="1:15" ht="27.75" customHeight="1" x14ac:dyDescent="0.25">
      <c r="A326" s="1124"/>
      <c r="B326" s="1125" t="s">
        <v>813</v>
      </c>
      <c r="C326" s="1042"/>
      <c r="D326" s="1042" t="s">
        <v>949</v>
      </c>
      <c r="E326" s="1082"/>
      <c r="F326" s="1083"/>
      <c r="G326" s="1084"/>
      <c r="H326" s="1084"/>
      <c r="I326" s="1084"/>
      <c r="J326" s="1084"/>
      <c r="K326" s="1084"/>
      <c r="L326" s="1085"/>
      <c r="M326" s="1086"/>
      <c r="N326" s="1257"/>
    </row>
    <row r="327" spans="1:15" ht="204.75" customHeight="1" x14ac:dyDescent="0.25">
      <c r="A327" s="1124"/>
      <c r="B327" s="692">
        <v>1</v>
      </c>
      <c r="C327" s="690" t="s">
        <v>17</v>
      </c>
      <c r="D327" s="518" t="s">
        <v>1475</v>
      </c>
      <c r="E327" s="1270">
        <v>0.22500000000000001</v>
      </c>
      <c r="F327" s="509" t="s">
        <v>372</v>
      </c>
      <c r="G327" s="502" t="s">
        <v>371</v>
      </c>
      <c r="H327" s="502" t="s">
        <v>370</v>
      </c>
      <c r="I327" s="502" t="s">
        <v>369</v>
      </c>
      <c r="J327" s="502" t="s">
        <v>993</v>
      </c>
      <c r="K327" s="1075"/>
      <c r="L327" s="503" t="str">
        <f>IF(K327=1,E327*(1/5),IF(K327=2,E327*(2/5),IF(K327=3,E327*(3/5),IF(K327=4,E327*(4/5),IF(K327=5,E327*(5/5),"sila pilih 1-5")))))</f>
        <v>sila pilih 1-5</v>
      </c>
      <c r="M327" s="726" t="s">
        <v>1817</v>
      </c>
      <c r="N327" s="736"/>
    </row>
    <row r="328" spans="1:15" x14ac:dyDescent="0.25">
      <c r="A328" s="1124"/>
      <c r="B328" s="935" t="s">
        <v>830</v>
      </c>
      <c r="C328" s="1329" t="s">
        <v>951</v>
      </c>
      <c r="D328" s="1330"/>
      <c r="E328" s="1062"/>
      <c r="F328" s="1078"/>
      <c r="G328" s="1079"/>
      <c r="H328" s="1079"/>
      <c r="I328" s="1079"/>
      <c r="J328" s="1079"/>
      <c r="K328" s="1064"/>
      <c r="L328" s="1065"/>
      <c r="M328" s="1066"/>
      <c r="N328" s="1250"/>
    </row>
    <row r="329" spans="1:15" ht="409.5" customHeight="1" x14ac:dyDescent="0.25">
      <c r="A329" s="1088"/>
      <c r="B329" s="527">
        <v>2</v>
      </c>
      <c r="C329" s="526" t="s">
        <v>17</v>
      </c>
      <c r="D329" s="525" t="s">
        <v>986</v>
      </c>
      <c r="E329" s="691">
        <v>1.125</v>
      </c>
      <c r="F329" s="509" t="s">
        <v>372</v>
      </c>
      <c r="G329" s="502" t="s">
        <v>371</v>
      </c>
      <c r="H329" s="502" t="s">
        <v>370</v>
      </c>
      <c r="I329" s="502" t="s">
        <v>369</v>
      </c>
      <c r="J329" s="502" t="s">
        <v>993</v>
      </c>
      <c r="K329" s="501"/>
      <c r="L329" s="503" t="str">
        <f>IF(K329=1,E329*(1/5),IF(K329=2,E329*(2/5),IF(K329=3,E329*(3/5),IF(K329=4,E329*(4/5),IF(K329=5,E329*(5/5),"sila pilih 1-5")))))</f>
        <v>sila pilih 1-5</v>
      </c>
      <c r="M329" s="667" t="s">
        <v>1818</v>
      </c>
      <c r="N329" s="736"/>
    </row>
    <row r="330" spans="1:15" ht="216.75" customHeight="1" x14ac:dyDescent="0.25">
      <c r="A330" s="1088"/>
      <c r="B330" s="527">
        <v>3</v>
      </c>
      <c r="C330" s="526" t="s">
        <v>19</v>
      </c>
      <c r="D330" s="525" t="s">
        <v>1038</v>
      </c>
      <c r="E330" s="1270">
        <v>0.3</v>
      </c>
      <c r="F330" s="1055" t="s">
        <v>953</v>
      </c>
      <c r="G330" s="780" t="s">
        <v>954</v>
      </c>
      <c r="H330" s="780" t="s">
        <v>955</v>
      </c>
      <c r="I330" s="780" t="s">
        <v>956</v>
      </c>
      <c r="J330" s="780" t="s">
        <v>1733</v>
      </c>
      <c r="K330" s="501"/>
      <c r="L330" s="503" t="str">
        <f>IF(K330=1,E330*(1/5),IF(K330=2,E330*(2/5),IF(K330=3,E330*(3/5),IF(K330=4,E330*(4/5),IF(K330=5,E330*(5/5),"sila pilih 1-5")))))</f>
        <v>sila pilih 1-5</v>
      </c>
      <c r="M330" s="518" t="s">
        <v>1819</v>
      </c>
      <c r="N330" s="736"/>
    </row>
    <row r="331" spans="1:15" ht="211.5" customHeight="1" x14ac:dyDescent="0.25">
      <c r="A331" s="1088"/>
      <c r="B331" s="527">
        <v>4</v>
      </c>
      <c r="C331" s="526" t="s">
        <v>20</v>
      </c>
      <c r="D331" s="525" t="s">
        <v>1336</v>
      </c>
      <c r="E331" s="1270">
        <v>0.3</v>
      </c>
      <c r="F331" s="509" t="s">
        <v>372</v>
      </c>
      <c r="G331" s="502" t="s">
        <v>371</v>
      </c>
      <c r="H331" s="502" t="s">
        <v>370</v>
      </c>
      <c r="I331" s="502" t="s">
        <v>369</v>
      </c>
      <c r="J331" s="502" t="s">
        <v>993</v>
      </c>
      <c r="K331" s="501"/>
      <c r="L331" s="503" t="str">
        <f>IF(K331=1,E331*(1/5),IF(K331=2,E331*(2/5),IF(K331=3,E331*(3/5),IF(K331=4,E331*(4/5),IF(K331=5,E331*(5/5),"sila pilih 1-5")))))</f>
        <v>sila pilih 1-5</v>
      </c>
      <c r="M331" s="518" t="s">
        <v>1820</v>
      </c>
      <c r="N331" s="736"/>
    </row>
    <row r="332" spans="1:15" ht="242.25" customHeight="1" x14ac:dyDescent="0.25">
      <c r="A332" s="1088"/>
      <c r="B332" s="527">
        <v>5</v>
      </c>
      <c r="C332" s="526" t="s">
        <v>21</v>
      </c>
      <c r="D332" s="525" t="s">
        <v>1307</v>
      </c>
      <c r="E332" s="1270">
        <v>0.3</v>
      </c>
      <c r="F332" s="509" t="s">
        <v>372</v>
      </c>
      <c r="G332" s="502" t="s">
        <v>371</v>
      </c>
      <c r="H332" s="502" t="s">
        <v>370</v>
      </c>
      <c r="I332" s="502" t="s">
        <v>369</v>
      </c>
      <c r="J332" s="502" t="s">
        <v>993</v>
      </c>
      <c r="K332" s="501"/>
      <c r="L332" s="503" t="str">
        <f>IF(K332=1,E332*(1/5),IF(K332=2,E332*(2/5),IF(K332=3,E332*(3/5),IF(K332=4,E332*(4/5),IF(K332=5,E332*(5/5),"sila pilih 1-5")))))</f>
        <v>sila pilih 1-5</v>
      </c>
      <c r="M332" s="667" t="s">
        <v>1821</v>
      </c>
      <c r="N332" s="736"/>
    </row>
    <row r="333" spans="1:15" ht="72.75" customHeight="1" x14ac:dyDescent="0.25">
      <c r="A333" s="1112"/>
      <c r="B333" s="1327" t="s">
        <v>1403</v>
      </c>
      <c r="C333" s="1327"/>
      <c r="D333" s="1328"/>
      <c r="E333" s="1056">
        <f>SUM(E335:E341)</f>
        <v>2.25</v>
      </c>
      <c r="F333" s="1126"/>
      <c r="G333" s="1122"/>
      <c r="H333" s="1122"/>
      <c r="I333" s="1122"/>
      <c r="J333" s="1122"/>
      <c r="K333" s="1058"/>
      <c r="L333" s="1059">
        <f>SUM(L334:L341)</f>
        <v>0</v>
      </c>
      <c r="M333" s="1122"/>
      <c r="N333" s="1241"/>
      <c r="O333" s="1123"/>
    </row>
    <row r="334" spans="1:15" ht="38.25" customHeight="1" x14ac:dyDescent="0.25">
      <c r="A334" s="1124"/>
      <c r="B334" s="1041" t="s">
        <v>1039</v>
      </c>
      <c r="C334" s="1042"/>
      <c r="D334" s="1042" t="s">
        <v>949</v>
      </c>
      <c r="E334" s="1077"/>
      <c r="F334" s="1063"/>
      <c r="G334" s="1064"/>
      <c r="H334" s="1064"/>
      <c r="I334" s="1064"/>
      <c r="J334" s="1064"/>
      <c r="K334" s="1064"/>
      <c r="L334" s="1065"/>
      <c r="M334" s="1066"/>
      <c r="N334" s="1250"/>
    </row>
    <row r="335" spans="1:15" ht="186.75" customHeight="1" x14ac:dyDescent="0.25">
      <c r="A335" s="1124"/>
      <c r="B335" s="689">
        <v>6</v>
      </c>
      <c r="C335" s="690" t="s">
        <v>17</v>
      </c>
      <c r="D335" s="518" t="s">
        <v>1475</v>
      </c>
      <c r="E335" s="1270">
        <v>0.22500000000000001</v>
      </c>
      <c r="F335" s="509" t="s">
        <v>372</v>
      </c>
      <c r="G335" s="502" t="s">
        <v>371</v>
      </c>
      <c r="H335" s="502" t="s">
        <v>370</v>
      </c>
      <c r="I335" s="502" t="s">
        <v>369</v>
      </c>
      <c r="J335" s="502" t="s">
        <v>993</v>
      </c>
      <c r="K335" s="501"/>
      <c r="L335" s="503" t="str">
        <f>IF(K335=1,E335*(1/5),IF(K335=2,E335*(2/5),IF(K335=3,E335*(3/5),IF(K335=4,E335*(4/5),IF(K335=5,E335*(5/5),"sila pilih 1-5")))))</f>
        <v>sila pilih 1-5</v>
      </c>
      <c r="M335" s="726" t="s">
        <v>1822</v>
      </c>
      <c r="N335" s="736"/>
    </row>
    <row r="336" spans="1:15" ht="34.5" customHeight="1" x14ac:dyDescent="0.25">
      <c r="A336" s="1124"/>
      <c r="B336" s="935" t="s">
        <v>1040</v>
      </c>
      <c r="C336" s="1329" t="s">
        <v>951</v>
      </c>
      <c r="D336" s="1330"/>
      <c r="E336" s="1077"/>
      <c r="F336" s="1063"/>
      <c r="G336" s="1064"/>
      <c r="H336" s="1064"/>
      <c r="I336" s="1064"/>
      <c r="J336" s="1064"/>
      <c r="K336" s="1064"/>
      <c r="L336" s="1065"/>
      <c r="M336" s="1066"/>
      <c r="N336" s="1250"/>
    </row>
    <row r="337" spans="1:15" ht="309" customHeight="1" x14ac:dyDescent="0.25">
      <c r="A337" s="1088"/>
      <c r="B337" s="527">
        <v>7</v>
      </c>
      <c r="C337" s="526" t="s">
        <v>17</v>
      </c>
      <c r="D337" s="525" t="s">
        <v>986</v>
      </c>
      <c r="E337" s="1270">
        <v>0.5625</v>
      </c>
      <c r="F337" s="509" t="s">
        <v>372</v>
      </c>
      <c r="G337" s="502" t="s">
        <v>371</v>
      </c>
      <c r="H337" s="502" t="s">
        <v>370</v>
      </c>
      <c r="I337" s="502" t="s">
        <v>369</v>
      </c>
      <c r="J337" s="502" t="s">
        <v>993</v>
      </c>
      <c r="K337" s="501"/>
      <c r="L337" s="503" t="str">
        <f>IF(K337=1,E337*(1/5),IF(K337=2,E337*(2/5),IF(K337=3,E337*(3/5),IF(K337=4,E337*(4/5),IF(K337=5,E337*(5/5),"sila pilih 1-5")))))</f>
        <v>sila pilih 1-5</v>
      </c>
      <c r="M337" s="518" t="s">
        <v>1823</v>
      </c>
      <c r="N337" s="736"/>
    </row>
    <row r="338" spans="1:15" ht="208.5" customHeight="1" x14ac:dyDescent="0.25">
      <c r="A338" s="1088"/>
      <c r="B338" s="527">
        <v>8</v>
      </c>
      <c r="C338" s="526" t="s">
        <v>19</v>
      </c>
      <c r="D338" s="525" t="s">
        <v>952</v>
      </c>
      <c r="E338" s="1270">
        <v>0.5625</v>
      </c>
      <c r="F338" s="509" t="s">
        <v>372</v>
      </c>
      <c r="G338" s="502" t="s">
        <v>371</v>
      </c>
      <c r="H338" s="502" t="s">
        <v>370</v>
      </c>
      <c r="I338" s="502" t="s">
        <v>369</v>
      </c>
      <c r="J338" s="502" t="s">
        <v>993</v>
      </c>
      <c r="K338" s="501"/>
      <c r="L338" s="503" t="str">
        <f>IF(K338=1,E338*(1/5),IF(K338=2,E338*(2/5),IF(K338=3,E338*(3/5),IF(K338=4,E338*(4/5),IF(K338=5,E338*(5/5),"sila pilih 1-5")))))</f>
        <v>sila pilih 1-5</v>
      </c>
      <c r="M338" s="667" t="s">
        <v>1824</v>
      </c>
      <c r="N338" s="736"/>
    </row>
    <row r="339" spans="1:15" ht="214.5" customHeight="1" x14ac:dyDescent="0.25">
      <c r="A339" s="1088"/>
      <c r="B339" s="527">
        <v>9</v>
      </c>
      <c r="C339" s="526" t="s">
        <v>20</v>
      </c>
      <c r="D339" s="525" t="s">
        <v>1038</v>
      </c>
      <c r="E339" s="1270">
        <v>0.3</v>
      </c>
      <c r="F339" s="1055" t="s">
        <v>953</v>
      </c>
      <c r="G339" s="780" t="s">
        <v>954</v>
      </c>
      <c r="H339" s="780" t="s">
        <v>955</v>
      </c>
      <c r="I339" s="780" t="s">
        <v>956</v>
      </c>
      <c r="J339" s="780" t="s">
        <v>1733</v>
      </c>
      <c r="K339" s="501"/>
      <c r="L339" s="503" t="str">
        <f>IF(K339=1,E339*(1/5),IF(K339=2,E339*(2/5),IF(K339=3,E339*(3/5),IF(K339=4,E339*(4/5),IF(K339=5,E339*(5/5),"sila pilih 1-5")))))</f>
        <v>sila pilih 1-5</v>
      </c>
      <c r="M339" s="518" t="s">
        <v>1819</v>
      </c>
      <c r="N339" s="736"/>
    </row>
    <row r="340" spans="1:15" ht="211.5" customHeight="1" x14ac:dyDescent="0.25">
      <c r="A340" s="1088"/>
      <c r="B340" s="527">
        <v>10</v>
      </c>
      <c r="C340" s="526" t="s">
        <v>21</v>
      </c>
      <c r="D340" s="525" t="s">
        <v>1336</v>
      </c>
      <c r="E340" s="1270">
        <v>0.3</v>
      </c>
      <c r="F340" s="509" t="s">
        <v>372</v>
      </c>
      <c r="G340" s="502" t="s">
        <v>371</v>
      </c>
      <c r="H340" s="502" t="s">
        <v>370</v>
      </c>
      <c r="I340" s="502" t="s">
        <v>369</v>
      </c>
      <c r="J340" s="502" t="s">
        <v>993</v>
      </c>
      <c r="K340" s="501"/>
      <c r="L340" s="503" t="str">
        <f>IF(K340=1,E340*(1/5),IF(K340=2,E340*(2/5),IF(K340=3,E340*(3/5),IF(K340=4,E340*(4/5),IF(K340=5,E340*(5/5),"sila pilih 1-5")))))</f>
        <v>sila pilih 1-5</v>
      </c>
      <c r="M340" s="667" t="s">
        <v>1821</v>
      </c>
      <c r="N340" s="736"/>
    </row>
    <row r="341" spans="1:15" ht="57" customHeight="1" x14ac:dyDescent="0.25">
      <c r="A341" s="1088"/>
      <c r="B341" s="527">
        <v>11</v>
      </c>
      <c r="C341" s="526" t="s">
        <v>3</v>
      </c>
      <c r="D341" s="525" t="s">
        <v>1307</v>
      </c>
      <c r="E341" s="1270">
        <v>0.3</v>
      </c>
      <c r="F341" s="509" t="s">
        <v>372</v>
      </c>
      <c r="G341" s="502" t="s">
        <v>371</v>
      </c>
      <c r="H341" s="502" t="s">
        <v>370</v>
      </c>
      <c r="I341" s="502" t="s">
        <v>369</v>
      </c>
      <c r="J341" s="502" t="s">
        <v>993</v>
      </c>
      <c r="K341" s="501"/>
      <c r="L341" s="503" t="str">
        <f>IF(K341=1,E341*(1/5),IF(K341=2,E341*(2/5),IF(K341=3,E341*(3/5),IF(K341=4,E341*(4/5),IF(K341=5,E341*(5/5),"sila pilih 1-5")))))</f>
        <v>sila pilih 1-5</v>
      </c>
      <c r="M341" s="667" t="s">
        <v>1821</v>
      </c>
      <c r="N341" s="736"/>
    </row>
    <row r="342" spans="1:15" x14ac:dyDescent="0.25">
      <c r="A342" s="1112"/>
      <c r="B342" s="1327" t="s">
        <v>1394</v>
      </c>
      <c r="C342" s="1327"/>
      <c r="D342" s="1328"/>
      <c r="E342" s="1056">
        <f>SUM(E344:E350)</f>
        <v>1.5</v>
      </c>
      <c r="F342" s="1127"/>
      <c r="G342" s="1060"/>
      <c r="H342" s="1060"/>
      <c r="I342" s="1060"/>
      <c r="J342" s="1060"/>
      <c r="K342" s="1058"/>
      <c r="L342" s="1059">
        <f>SUM(L344:L350)</f>
        <v>0</v>
      </c>
      <c r="M342" s="1122"/>
      <c r="N342" s="1241"/>
      <c r="O342" s="1123"/>
    </row>
    <row r="343" spans="1:15" ht="17.25" customHeight="1" x14ac:dyDescent="0.25">
      <c r="A343" s="1124"/>
      <c r="B343" s="1125" t="s">
        <v>854</v>
      </c>
      <c r="C343" s="1042"/>
      <c r="D343" s="1042" t="s">
        <v>949</v>
      </c>
      <c r="E343" s="1077"/>
      <c r="F343" s="1063"/>
      <c r="G343" s="1064"/>
      <c r="H343" s="1064"/>
      <c r="I343" s="1064"/>
      <c r="J343" s="1064"/>
      <c r="K343" s="1064"/>
      <c r="L343" s="1065"/>
      <c r="M343" s="1066"/>
      <c r="N343" s="1250"/>
    </row>
    <row r="344" spans="1:15" ht="195.75" customHeight="1" x14ac:dyDescent="0.25">
      <c r="A344" s="1124"/>
      <c r="B344" s="692">
        <v>12</v>
      </c>
      <c r="C344" s="690" t="s">
        <v>17</v>
      </c>
      <c r="D344" s="518" t="s">
        <v>1476</v>
      </c>
      <c r="E344" s="1270">
        <v>0.15000000000000002</v>
      </c>
      <c r="F344" s="509" t="s">
        <v>372</v>
      </c>
      <c r="G344" s="502" t="s">
        <v>371</v>
      </c>
      <c r="H344" s="502" t="s">
        <v>370</v>
      </c>
      <c r="I344" s="502" t="s">
        <v>369</v>
      </c>
      <c r="J344" s="502" t="s">
        <v>993</v>
      </c>
      <c r="K344" s="501"/>
      <c r="L344" s="503" t="str">
        <f>IF(K344=1,E344*(1/5),IF(K344=2,E344*(2/5),IF(K344=3,E344*(3/5),IF(K344=4,E344*(4/5),IF(K344=5,E344*(5/5),"sila pilih 1-5")))))</f>
        <v>sila pilih 1-5</v>
      </c>
      <c r="M344" s="726" t="s">
        <v>1825</v>
      </c>
      <c r="N344" s="736"/>
    </row>
    <row r="345" spans="1:15" ht="33.75" customHeight="1" x14ac:dyDescent="0.25">
      <c r="A345" s="1124"/>
      <c r="B345" s="935" t="s">
        <v>857</v>
      </c>
      <c r="C345" s="1385" t="s">
        <v>951</v>
      </c>
      <c r="D345" s="1386"/>
      <c r="E345" s="1077"/>
      <c r="F345" s="1063"/>
      <c r="G345" s="1064"/>
      <c r="H345" s="1064"/>
      <c r="I345" s="1064"/>
      <c r="J345" s="1064"/>
      <c r="K345" s="1064"/>
      <c r="L345" s="1065"/>
      <c r="M345" s="1066"/>
      <c r="N345" s="1250"/>
    </row>
    <row r="346" spans="1:15" ht="280.5" customHeight="1" x14ac:dyDescent="0.25">
      <c r="A346" s="1088"/>
      <c r="B346" s="527">
        <v>13</v>
      </c>
      <c r="C346" s="526" t="s">
        <v>1041</v>
      </c>
      <c r="D346" s="525" t="s">
        <v>1544</v>
      </c>
      <c r="E346" s="691">
        <v>0.375</v>
      </c>
      <c r="F346" s="509" t="s">
        <v>372</v>
      </c>
      <c r="G346" s="502" t="s">
        <v>371</v>
      </c>
      <c r="H346" s="502" t="s">
        <v>370</v>
      </c>
      <c r="I346" s="502" t="s">
        <v>369</v>
      </c>
      <c r="J346" s="502" t="s">
        <v>993</v>
      </c>
      <c r="K346" s="501"/>
      <c r="L346" s="503" t="str">
        <f>IF(K346=1,E346*(1/5),IF(K346=2,E346*(2/5),IF(K346=3,E346*(3/5),IF(K346=4,E346*(4/5),IF(K346=5,E346*(5/5),"sila pilih 1-5")))))</f>
        <v>sila pilih 1-5</v>
      </c>
      <c r="M346" s="518" t="s">
        <v>1826</v>
      </c>
      <c r="N346" s="736"/>
    </row>
    <row r="347" spans="1:15" ht="298.5" customHeight="1" x14ac:dyDescent="0.25">
      <c r="A347" s="1088"/>
      <c r="B347" s="527">
        <v>14</v>
      </c>
      <c r="C347" s="526" t="s">
        <v>19</v>
      </c>
      <c r="D347" s="514" t="s">
        <v>952</v>
      </c>
      <c r="E347" s="691">
        <v>0.375</v>
      </c>
      <c r="F347" s="509" t="s">
        <v>372</v>
      </c>
      <c r="G347" s="502" t="s">
        <v>371</v>
      </c>
      <c r="H347" s="502" t="s">
        <v>370</v>
      </c>
      <c r="I347" s="502" t="s">
        <v>369</v>
      </c>
      <c r="J347" s="502" t="s">
        <v>993</v>
      </c>
      <c r="K347" s="501"/>
      <c r="L347" s="503" t="str">
        <f>IF(K347=1,E347*(1/5),IF(K347=2,E347*(2/5),IF(K347=3,E347*(3/5),IF(K347=4,E347*(4/5),IF(K347=5,E347*(5/5),"sila pilih 1-5")))))</f>
        <v>sila pilih 1-5</v>
      </c>
      <c r="M347" s="687" t="s">
        <v>1827</v>
      </c>
      <c r="N347" s="736"/>
    </row>
    <row r="348" spans="1:15" ht="216" customHeight="1" x14ac:dyDescent="0.25">
      <c r="A348" s="1088"/>
      <c r="B348" s="527">
        <v>15</v>
      </c>
      <c r="C348" s="526" t="s">
        <v>20</v>
      </c>
      <c r="D348" s="525" t="s">
        <v>1514</v>
      </c>
      <c r="E348" s="691">
        <v>0.2</v>
      </c>
      <c r="F348" s="1055" t="s">
        <v>953</v>
      </c>
      <c r="G348" s="780" t="s">
        <v>954</v>
      </c>
      <c r="H348" s="780" t="s">
        <v>955</v>
      </c>
      <c r="I348" s="780" t="s">
        <v>956</v>
      </c>
      <c r="J348" s="780" t="s">
        <v>1733</v>
      </c>
      <c r="K348" s="501"/>
      <c r="L348" s="503" t="str">
        <f>IF(K348=1,E348*(1/5),IF(K348=2,E348*(2/5),IF(K348=3,E348*(3/5),IF(K348=4,E348*(4/5),IF(K348=5,E348*(5/5),"sila pilih 1-5")))))</f>
        <v>sila pilih 1-5</v>
      </c>
      <c r="M348" s="729" t="s">
        <v>1828</v>
      </c>
      <c r="N348" s="736"/>
    </row>
    <row r="349" spans="1:15" ht="215.25" customHeight="1" x14ac:dyDescent="0.25">
      <c r="A349" s="1088"/>
      <c r="B349" s="527">
        <v>16</v>
      </c>
      <c r="C349" s="526" t="s">
        <v>21</v>
      </c>
      <c r="D349" s="525" t="s">
        <v>1042</v>
      </c>
      <c r="E349" s="691">
        <v>0.2</v>
      </c>
      <c r="F349" s="509" t="s">
        <v>372</v>
      </c>
      <c r="G349" s="502" t="s">
        <v>371</v>
      </c>
      <c r="H349" s="502" t="s">
        <v>370</v>
      </c>
      <c r="I349" s="502" t="s">
        <v>369</v>
      </c>
      <c r="J349" s="502" t="s">
        <v>993</v>
      </c>
      <c r="K349" s="501"/>
      <c r="L349" s="503" t="str">
        <f>IF(K349=1,E349*(1/5),IF(K349=2,E349*(2/5),IF(K349=3,E349*(3/5),IF(K349=4,E349*(4/5),IF(K349=5,E349*(5/5),"sila pilih 1-5")))))</f>
        <v>sila pilih 1-5</v>
      </c>
      <c r="M349" s="729" t="s">
        <v>1829</v>
      </c>
      <c r="N349" s="736"/>
    </row>
    <row r="350" spans="1:15" ht="84" customHeight="1" x14ac:dyDescent="0.25">
      <c r="A350" s="1088"/>
      <c r="B350" s="527">
        <v>17</v>
      </c>
      <c r="C350" s="526" t="s">
        <v>3</v>
      </c>
      <c r="D350" s="525" t="s">
        <v>1043</v>
      </c>
      <c r="E350" s="691">
        <v>0.2</v>
      </c>
      <c r="F350" s="509" t="s">
        <v>372</v>
      </c>
      <c r="G350" s="502" t="s">
        <v>371</v>
      </c>
      <c r="H350" s="502" t="s">
        <v>370</v>
      </c>
      <c r="I350" s="502" t="s">
        <v>369</v>
      </c>
      <c r="J350" s="502" t="s">
        <v>993</v>
      </c>
      <c r="K350" s="501"/>
      <c r="L350" s="503" t="str">
        <f>IF(K350=1,E350*(1/5),IF(K350=2,E350*(2/5),IF(K350=3,E350*(3/5),IF(K350=4,E350*(4/5),IF(K350=5,E350*(5/5),"sila pilih 1-5")))))</f>
        <v>sila pilih 1-5</v>
      </c>
      <c r="M350" s="729" t="s">
        <v>1830</v>
      </c>
      <c r="N350" s="736"/>
    </row>
    <row r="351" spans="1:15" x14ac:dyDescent="0.25">
      <c r="A351" s="1112"/>
      <c r="B351" s="1327" t="s">
        <v>1406</v>
      </c>
      <c r="C351" s="1327"/>
      <c r="D351" s="1328"/>
      <c r="E351" s="1056">
        <f>SUM(E353:E358)</f>
        <v>2.25</v>
      </c>
      <c r="F351" s="1127"/>
      <c r="G351" s="1060"/>
      <c r="H351" s="1060"/>
      <c r="I351" s="1060"/>
      <c r="J351" s="1060"/>
      <c r="K351" s="1058"/>
      <c r="L351" s="1059">
        <f>SUM(L353:L358)</f>
        <v>0</v>
      </c>
      <c r="M351" s="1122"/>
      <c r="N351" s="1241"/>
      <c r="O351" s="1123"/>
    </row>
    <row r="352" spans="1:15" ht="37.5" customHeight="1" x14ac:dyDescent="0.25">
      <c r="A352" s="1124"/>
      <c r="B352" s="1041" t="s">
        <v>1044</v>
      </c>
      <c r="C352" s="1042"/>
      <c r="D352" s="1042" t="s">
        <v>949</v>
      </c>
      <c r="E352" s="1077"/>
      <c r="F352" s="1063"/>
      <c r="G352" s="1064"/>
      <c r="H352" s="1064"/>
      <c r="I352" s="1064"/>
      <c r="J352" s="1064"/>
      <c r="K352" s="1064"/>
      <c r="L352" s="1065"/>
      <c r="M352" s="1066"/>
      <c r="N352" s="1250"/>
    </row>
    <row r="353" spans="1:15" ht="156.75" customHeight="1" x14ac:dyDescent="0.25">
      <c r="A353" s="1124"/>
      <c r="B353" s="692">
        <v>18</v>
      </c>
      <c r="C353" s="690" t="s">
        <v>17</v>
      </c>
      <c r="D353" s="518" t="s">
        <v>1476</v>
      </c>
      <c r="E353" s="1270">
        <v>0.22500000000000001</v>
      </c>
      <c r="F353" s="509" t="s">
        <v>372</v>
      </c>
      <c r="G353" s="502" t="s">
        <v>371</v>
      </c>
      <c r="H353" s="502" t="s">
        <v>370</v>
      </c>
      <c r="I353" s="502" t="s">
        <v>369</v>
      </c>
      <c r="J353" s="502" t="s">
        <v>993</v>
      </c>
      <c r="K353" s="501"/>
      <c r="L353" s="503" t="str">
        <f>IF(K353=1,E353*(1/5),IF(K353=2,E353*(2/5),IF(K353=3,E353*(3/5),IF(K353=4,E353*(4/5),IF(K353=5,E353*(5/5),"sila pilih 1-5")))))</f>
        <v>sila pilih 1-5</v>
      </c>
      <c r="M353" s="726" t="s">
        <v>1831</v>
      </c>
      <c r="N353" s="736"/>
    </row>
    <row r="354" spans="1:15" ht="36.75" customHeight="1" x14ac:dyDescent="0.25">
      <c r="A354" s="1124"/>
      <c r="B354" s="935" t="s">
        <v>1045</v>
      </c>
      <c r="C354" s="1329" t="s">
        <v>951</v>
      </c>
      <c r="D354" s="1330"/>
      <c r="E354" s="1077"/>
      <c r="F354" s="1063"/>
      <c r="G354" s="1064"/>
      <c r="H354" s="1064"/>
      <c r="I354" s="1064"/>
      <c r="J354" s="1064"/>
      <c r="K354" s="1064"/>
      <c r="L354" s="1065"/>
      <c r="M354" s="1066"/>
      <c r="N354" s="1250"/>
    </row>
    <row r="355" spans="1:15" ht="255.75" customHeight="1" x14ac:dyDescent="0.25">
      <c r="A355" s="1088"/>
      <c r="B355" s="527">
        <v>19</v>
      </c>
      <c r="C355" s="526" t="s">
        <v>17</v>
      </c>
      <c r="D355" s="525" t="s">
        <v>986</v>
      </c>
      <c r="E355" s="691">
        <v>0.5625</v>
      </c>
      <c r="F355" s="509" t="s">
        <v>372</v>
      </c>
      <c r="G355" s="502" t="s">
        <v>371</v>
      </c>
      <c r="H355" s="502" t="s">
        <v>370</v>
      </c>
      <c r="I355" s="502" t="s">
        <v>369</v>
      </c>
      <c r="J355" s="502" t="s">
        <v>993</v>
      </c>
      <c r="K355" s="501"/>
      <c r="L355" s="503" t="str">
        <f>IF(K355=1,E355*(1/5),IF(K355=2,E355*(2/5),IF(K355=3,E355*(3/5),IF(K355=4,E355*(4/5),IF(K355=5,E355*(5/5),"sila pilih 1-5")))))</f>
        <v>sila pilih 1-5</v>
      </c>
      <c r="M355" s="667" t="s">
        <v>1832</v>
      </c>
      <c r="N355" s="736"/>
    </row>
    <row r="356" spans="1:15" ht="222.75" customHeight="1" x14ac:dyDescent="0.25">
      <c r="A356" s="1088"/>
      <c r="B356" s="527">
        <v>20</v>
      </c>
      <c r="C356" s="526" t="s">
        <v>19</v>
      </c>
      <c r="D356" s="525" t="s">
        <v>1545</v>
      </c>
      <c r="E356" s="691">
        <v>0.5625</v>
      </c>
      <c r="F356" s="509" t="s">
        <v>372</v>
      </c>
      <c r="G356" s="502" t="s">
        <v>371</v>
      </c>
      <c r="H356" s="502" t="s">
        <v>370</v>
      </c>
      <c r="I356" s="502" t="s">
        <v>369</v>
      </c>
      <c r="J356" s="502" t="s">
        <v>993</v>
      </c>
      <c r="K356" s="501"/>
      <c r="L356" s="503" t="str">
        <f>IF(K356=1,E356*(1/5),IF(K356=2,E356*(2/5),IF(K356=3,E356*(3/5),IF(K356=4,E356*(4/5),IF(K356=5,E356*(5/5),"sila pilih 1-5")))))</f>
        <v>sila pilih 1-5</v>
      </c>
      <c r="M356" s="667" t="s">
        <v>1833</v>
      </c>
      <c r="N356" s="736"/>
    </row>
    <row r="357" spans="1:15" ht="212.25" customHeight="1" x14ac:dyDescent="0.25">
      <c r="A357" s="1088"/>
      <c r="B357" s="527">
        <v>21</v>
      </c>
      <c r="C357" s="526" t="s">
        <v>20</v>
      </c>
      <c r="D357" s="525" t="s">
        <v>1046</v>
      </c>
      <c r="E357" s="691">
        <v>0.45</v>
      </c>
      <c r="F357" s="509" t="s">
        <v>372</v>
      </c>
      <c r="G357" s="502" t="s">
        <v>371</v>
      </c>
      <c r="H357" s="502" t="s">
        <v>370</v>
      </c>
      <c r="I357" s="502" t="s">
        <v>369</v>
      </c>
      <c r="J357" s="502" t="s">
        <v>993</v>
      </c>
      <c r="K357" s="501"/>
      <c r="L357" s="503" t="str">
        <f>IF(K357=1,E357*(1/5),IF(K357=2,E357*(2/5),IF(K357=3,E357*(3/5),IF(K357=4,E357*(4/5),IF(K357=5,E357*(5/5),"sila pilih 1-5")))))</f>
        <v>sila pilih 1-5</v>
      </c>
      <c r="M357" s="518" t="s">
        <v>1834</v>
      </c>
      <c r="N357" s="736"/>
    </row>
    <row r="358" spans="1:15" ht="198" x14ac:dyDescent="0.25">
      <c r="A358" s="1088"/>
      <c r="B358" s="527">
        <v>22</v>
      </c>
      <c r="C358" s="526" t="s">
        <v>21</v>
      </c>
      <c r="D358" s="525" t="s">
        <v>1047</v>
      </c>
      <c r="E358" s="691">
        <v>0.45</v>
      </c>
      <c r="F358" s="509" t="s">
        <v>372</v>
      </c>
      <c r="G358" s="502" t="s">
        <v>371</v>
      </c>
      <c r="H358" s="502" t="s">
        <v>370</v>
      </c>
      <c r="I358" s="502" t="s">
        <v>369</v>
      </c>
      <c r="J358" s="502" t="s">
        <v>993</v>
      </c>
      <c r="K358" s="501"/>
      <c r="L358" s="503" t="str">
        <f>IF(K358=1,E358*(1/5),IF(K358=2,E358*(2/5),IF(K358=3,E358*(3/5),IF(K358=4,E358*(4/5),IF(K358=5,E358*(5/5),"sila pilih 1-5")))))</f>
        <v>sila pilih 1-5</v>
      </c>
      <c r="M358" s="518" t="s">
        <v>1835</v>
      </c>
      <c r="N358" s="736"/>
    </row>
    <row r="359" spans="1:15" x14ac:dyDescent="0.25">
      <c r="A359" s="1112"/>
      <c r="B359" s="1327" t="s">
        <v>1543</v>
      </c>
      <c r="C359" s="1327"/>
      <c r="D359" s="1328"/>
      <c r="E359" s="1056">
        <f>SUM(E361:E367)</f>
        <v>1.5</v>
      </c>
      <c r="F359" s="1127"/>
      <c r="G359" s="1060"/>
      <c r="H359" s="1060"/>
      <c r="I359" s="1060"/>
      <c r="J359" s="1060"/>
      <c r="K359" s="1058"/>
      <c r="L359" s="1059">
        <f>SUM(L361:L367)</f>
        <v>0</v>
      </c>
      <c r="M359" s="1122"/>
      <c r="N359" s="1241"/>
      <c r="O359" s="1123"/>
    </row>
    <row r="360" spans="1:15" ht="33.75" customHeight="1" x14ac:dyDescent="0.25">
      <c r="A360" s="1124"/>
      <c r="B360" s="1041" t="s">
        <v>1048</v>
      </c>
      <c r="C360" s="1042"/>
      <c r="D360" s="1042" t="s">
        <v>949</v>
      </c>
      <c r="E360" s="1077"/>
      <c r="F360" s="1063"/>
      <c r="G360" s="1064"/>
      <c r="H360" s="1064"/>
      <c r="I360" s="1064"/>
      <c r="J360" s="1064"/>
      <c r="K360" s="1064"/>
      <c r="L360" s="1065"/>
      <c r="M360" s="1066"/>
      <c r="N360" s="1250"/>
    </row>
    <row r="361" spans="1:15" ht="150" customHeight="1" x14ac:dyDescent="0.25">
      <c r="A361" s="1124"/>
      <c r="B361" s="692">
        <v>23</v>
      </c>
      <c r="C361" s="690" t="s">
        <v>17</v>
      </c>
      <c r="D361" s="518" t="s">
        <v>1476</v>
      </c>
      <c r="E361" s="1270">
        <v>0.15000000000000002</v>
      </c>
      <c r="F361" s="509" t="s">
        <v>372</v>
      </c>
      <c r="G361" s="502" t="s">
        <v>371</v>
      </c>
      <c r="H361" s="502" t="s">
        <v>370</v>
      </c>
      <c r="I361" s="502" t="s">
        <v>369</v>
      </c>
      <c r="J361" s="502" t="s">
        <v>993</v>
      </c>
      <c r="K361" s="501"/>
      <c r="L361" s="503" t="str">
        <f>IF(K361=1,E361*(1/5),IF(K361=2,E361*(2/5),IF(K361=3,E361*(3/5),IF(K361=4,E361*(4/5),IF(K361=5,E361*(5/5),"sila pilih 1-5")))))</f>
        <v>sila pilih 1-5</v>
      </c>
      <c r="M361" s="726" t="s">
        <v>1822</v>
      </c>
      <c r="N361" s="736"/>
    </row>
    <row r="362" spans="1:15" x14ac:dyDescent="0.25">
      <c r="A362" s="1124"/>
      <c r="B362" s="935" t="s">
        <v>1049</v>
      </c>
      <c r="C362" s="1329" t="s">
        <v>951</v>
      </c>
      <c r="D362" s="1330"/>
      <c r="E362" s="1077"/>
      <c r="F362" s="1063"/>
      <c r="G362" s="1064"/>
      <c r="H362" s="1064"/>
      <c r="I362" s="1064"/>
      <c r="J362" s="1064"/>
      <c r="K362" s="1064"/>
      <c r="L362" s="1065"/>
      <c r="M362" s="1066"/>
      <c r="N362" s="1250"/>
    </row>
    <row r="363" spans="1:15" ht="288" customHeight="1" x14ac:dyDescent="0.25">
      <c r="A363" s="1088"/>
      <c r="B363" s="527">
        <v>24</v>
      </c>
      <c r="C363" s="526" t="s">
        <v>17</v>
      </c>
      <c r="D363" s="525" t="s">
        <v>986</v>
      </c>
      <c r="E363" s="691">
        <v>0.375</v>
      </c>
      <c r="F363" s="509" t="s">
        <v>372</v>
      </c>
      <c r="G363" s="502" t="s">
        <v>371</v>
      </c>
      <c r="H363" s="502" t="s">
        <v>370</v>
      </c>
      <c r="I363" s="502" t="s">
        <v>369</v>
      </c>
      <c r="J363" s="502" t="s">
        <v>993</v>
      </c>
      <c r="K363" s="501"/>
      <c r="L363" s="503" t="str">
        <f>IF(K363=1,E363*(1/5),IF(K363=2,E363*(2/5),IF(K363=3,E363*(3/5),IF(K363=4,E363*(4/5),IF(K363=5,E363*(5/5),"sila pilih 1-5")))))</f>
        <v>sila pilih 1-5</v>
      </c>
      <c r="M363" s="667" t="s">
        <v>1836</v>
      </c>
      <c r="N363" s="736"/>
    </row>
    <row r="364" spans="1:15" ht="285" customHeight="1" x14ac:dyDescent="0.25">
      <c r="A364" s="1088"/>
      <c r="B364" s="527">
        <v>25</v>
      </c>
      <c r="C364" s="526" t="s">
        <v>19</v>
      </c>
      <c r="D364" s="525" t="s">
        <v>952</v>
      </c>
      <c r="E364" s="691">
        <v>0.375</v>
      </c>
      <c r="F364" s="509" t="s">
        <v>372</v>
      </c>
      <c r="G364" s="502" t="s">
        <v>371</v>
      </c>
      <c r="H364" s="502" t="s">
        <v>370</v>
      </c>
      <c r="I364" s="502" t="s">
        <v>369</v>
      </c>
      <c r="J364" s="502" t="s">
        <v>993</v>
      </c>
      <c r="K364" s="501"/>
      <c r="L364" s="503" t="str">
        <f>IF(K364=1,E364*(1/5),IF(K364=2,E364*(2/5),IF(K364=3,E364*(3/5),IF(K364=4,E364*(4/5),IF(K364=5,E364*(5/5),"sila pilih 1-5")))))</f>
        <v>sila pilih 1-5</v>
      </c>
      <c r="M364" s="667" t="s">
        <v>1837</v>
      </c>
      <c r="N364" s="736"/>
    </row>
    <row r="365" spans="1:15" ht="204" customHeight="1" x14ac:dyDescent="0.25">
      <c r="A365" s="1088"/>
      <c r="B365" s="527">
        <v>26</v>
      </c>
      <c r="C365" s="526" t="s">
        <v>20</v>
      </c>
      <c r="D365" s="525" t="s">
        <v>1050</v>
      </c>
      <c r="E365" s="691">
        <v>0.2</v>
      </c>
      <c r="F365" s="1055" t="s">
        <v>953</v>
      </c>
      <c r="G365" s="780" t="s">
        <v>954</v>
      </c>
      <c r="H365" s="780" t="s">
        <v>955</v>
      </c>
      <c r="I365" s="780" t="s">
        <v>956</v>
      </c>
      <c r="J365" s="780" t="s">
        <v>1733</v>
      </c>
      <c r="K365" s="501"/>
      <c r="L365" s="503" t="str">
        <f>IF(K365=1,E365*(1/5),IF(K365=2,E365*(2/5),IF(K365=3,E365*(3/5),IF(K365=4,E365*(4/5),IF(K365=5,E365*(5/5),"sila pilih 1-5")))))</f>
        <v>sila pilih 1-5</v>
      </c>
      <c r="M365" s="518" t="s">
        <v>1838</v>
      </c>
      <c r="N365" s="736"/>
    </row>
    <row r="366" spans="1:15" ht="216" customHeight="1" x14ac:dyDescent="0.25">
      <c r="A366" s="1088"/>
      <c r="B366" s="527">
        <v>27</v>
      </c>
      <c r="C366" s="526" t="s">
        <v>21</v>
      </c>
      <c r="D366" s="525" t="s">
        <v>1051</v>
      </c>
      <c r="E366" s="691">
        <v>0.2</v>
      </c>
      <c r="F366" s="509" t="s">
        <v>372</v>
      </c>
      <c r="G366" s="502" t="s">
        <v>371</v>
      </c>
      <c r="H366" s="502" t="s">
        <v>370</v>
      </c>
      <c r="I366" s="502" t="s">
        <v>369</v>
      </c>
      <c r="J366" s="502" t="s">
        <v>993</v>
      </c>
      <c r="K366" s="501"/>
      <c r="L366" s="503" t="str">
        <f>IF(K366=1,E366*(1/5),IF(K366=2,E366*(2/5),IF(K366=3,E366*(3/5),IF(K366=4,E366*(4/5),IF(K366=5,E366*(5/5),"sila pilih 1-5")))))</f>
        <v>sila pilih 1-5</v>
      </c>
      <c r="M366" s="518" t="s">
        <v>1839</v>
      </c>
      <c r="N366" s="736"/>
    </row>
    <row r="367" spans="1:15" ht="256.5" customHeight="1" x14ac:dyDescent="0.25">
      <c r="A367" s="1088"/>
      <c r="B367" s="527">
        <v>28</v>
      </c>
      <c r="C367" s="526" t="s">
        <v>3</v>
      </c>
      <c r="D367" s="525" t="s">
        <v>1043</v>
      </c>
      <c r="E367" s="691">
        <v>0.2</v>
      </c>
      <c r="F367" s="509" t="s">
        <v>372</v>
      </c>
      <c r="G367" s="502" t="s">
        <v>371</v>
      </c>
      <c r="H367" s="502" t="s">
        <v>370</v>
      </c>
      <c r="I367" s="502" t="s">
        <v>369</v>
      </c>
      <c r="J367" s="502" t="s">
        <v>993</v>
      </c>
      <c r="K367" s="501"/>
      <c r="L367" s="503" t="str">
        <f>IF(K367=1,E367*(1/5),IF(K367=2,E367*(2/5),IF(K367=3,E367*(3/5),IF(K367=4,E367*(4/5),IF(K367=5,E367*(5/5),"sila pilih 1-5")))))</f>
        <v>sila pilih 1-5</v>
      </c>
      <c r="M367" s="518" t="s">
        <v>1839</v>
      </c>
      <c r="N367" s="736"/>
    </row>
    <row r="368" spans="1:15" x14ac:dyDescent="0.25">
      <c r="A368" s="1112"/>
      <c r="B368" s="1327" t="s">
        <v>1392</v>
      </c>
      <c r="C368" s="1327"/>
      <c r="D368" s="1328"/>
      <c r="E368" s="1056">
        <f>SUM(E370:E376)</f>
        <v>1.5</v>
      </c>
      <c r="F368" s="1127"/>
      <c r="G368" s="1060"/>
      <c r="H368" s="1060"/>
      <c r="I368" s="1060"/>
      <c r="J368" s="1060"/>
      <c r="K368" s="1058"/>
      <c r="L368" s="1059">
        <f>SUM(L370:L376)</f>
        <v>0</v>
      </c>
      <c r="M368" s="1122"/>
      <c r="N368" s="1241"/>
      <c r="O368" s="1123"/>
    </row>
    <row r="369" spans="1:15" ht="30.75" customHeight="1" x14ac:dyDescent="0.25">
      <c r="A369" s="1124"/>
      <c r="B369" s="1041" t="s">
        <v>1052</v>
      </c>
      <c r="C369" s="1042"/>
      <c r="D369" s="1042" t="s">
        <v>949</v>
      </c>
      <c r="E369" s="1077"/>
      <c r="F369" s="1063"/>
      <c r="G369" s="1064"/>
      <c r="H369" s="1064"/>
      <c r="I369" s="1064"/>
      <c r="J369" s="1064"/>
      <c r="K369" s="1064"/>
      <c r="L369" s="1065"/>
      <c r="M369" s="1066"/>
      <c r="N369" s="1250"/>
    </row>
    <row r="370" spans="1:15" ht="162.75" customHeight="1" x14ac:dyDescent="0.25">
      <c r="A370" s="1124"/>
      <c r="B370" s="692">
        <v>29</v>
      </c>
      <c r="C370" s="690" t="s">
        <v>17</v>
      </c>
      <c r="D370" s="518" t="s">
        <v>1476</v>
      </c>
      <c r="E370" s="1270">
        <v>0.15000000000000002</v>
      </c>
      <c r="F370" s="509" t="s">
        <v>372</v>
      </c>
      <c r="G370" s="502" t="s">
        <v>371</v>
      </c>
      <c r="H370" s="502" t="s">
        <v>370</v>
      </c>
      <c r="I370" s="502" t="s">
        <v>369</v>
      </c>
      <c r="J370" s="502" t="s">
        <v>993</v>
      </c>
      <c r="K370" s="501"/>
      <c r="L370" s="503" t="str">
        <f>IF(K370=1,E370*(1/5),IF(K370=2,E370*(2/5),IF(K370=3,E370*(3/5),IF(K370=4,E370*(4/5),IF(K370=5,E370*(5/5),"sila pilih 1-5")))))</f>
        <v>sila pilih 1-5</v>
      </c>
      <c r="M370" s="726" t="s">
        <v>1822</v>
      </c>
      <c r="N370" s="736"/>
    </row>
    <row r="371" spans="1:15" ht="29.25" customHeight="1" x14ac:dyDescent="0.25">
      <c r="A371" s="1124"/>
      <c r="B371" s="935" t="s">
        <v>1053</v>
      </c>
      <c r="C371" s="1329" t="s">
        <v>951</v>
      </c>
      <c r="D371" s="1330"/>
      <c r="E371" s="1077"/>
      <c r="F371" s="1063"/>
      <c r="G371" s="1064"/>
      <c r="H371" s="1064"/>
      <c r="I371" s="1064"/>
      <c r="J371" s="1064"/>
      <c r="K371" s="1064"/>
      <c r="L371" s="1065"/>
      <c r="M371" s="1066"/>
      <c r="N371" s="1250"/>
    </row>
    <row r="372" spans="1:15" ht="240" customHeight="1" x14ac:dyDescent="0.25">
      <c r="A372" s="1088"/>
      <c r="B372" s="527">
        <v>30</v>
      </c>
      <c r="C372" s="526" t="s">
        <v>17</v>
      </c>
      <c r="D372" s="525" t="s">
        <v>1054</v>
      </c>
      <c r="E372" s="691">
        <v>0.375</v>
      </c>
      <c r="F372" s="509" t="s">
        <v>372</v>
      </c>
      <c r="G372" s="502" t="s">
        <v>371</v>
      </c>
      <c r="H372" s="502" t="s">
        <v>370</v>
      </c>
      <c r="I372" s="502" t="s">
        <v>369</v>
      </c>
      <c r="J372" s="502" t="s">
        <v>993</v>
      </c>
      <c r="K372" s="501"/>
      <c r="L372" s="503" t="str">
        <f>IF(K372=1,E372*(1/5),IF(K372=2,E372*(2/5),IF(K372=3,E372*(3/5),IF(K372=4,E372*(4/5),IF(K372=5,E372*(5/5),"sila pilih 1-5")))))</f>
        <v>sila pilih 1-5</v>
      </c>
      <c r="M372" s="667" t="s">
        <v>1840</v>
      </c>
      <c r="N372" s="736"/>
    </row>
    <row r="373" spans="1:15" ht="277.5" customHeight="1" x14ac:dyDescent="0.25">
      <c r="A373" s="1088"/>
      <c r="B373" s="527">
        <v>31</v>
      </c>
      <c r="C373" s="526" t="s">
        <v>19</v>
      </c>
      <c r="D373" s="525" t="s">
        <v>952</v>
      </c>
      <c r="E373" s="691">
        <v>0.375</v>
      </c>
      <c r="F373" s="509" t="s">
        <v>372</v>
      </c>
      <c r="G373" s="502" t="s">
        <v>371</v>
      </c>
      <c r="H373" s="502" t="s">
        <v>370</v>
      </c>
      <c r="I373" s="502" t="s">
        <v>369</v>
      </c>
      <c r="J373" s="502" t="s">
        <v>993</v>
      </c>
      <c r="K373" s="501"/>
      <c r="L373" s="503" t="str">
        <f>IF(K373=1,E373*(1/5),IF(K373=2,E373*(2/5),IF(K373=3,E373*(3/5),IF(K373=4,E373*(4/5),IF(K373=5,E373*(5/5),"sila pilih 1-5")))))</f>
        <v>sila pilih 1-5</v>
      </c>
      <c r="M373" s="667" t="s">
        <v>1841</v>
      </c>
      <c r="N373" s="736"/>
    </row>
    <row r="374" spans="1:15" ht="213" customHeight="1" x14ac:dyDescent="0.25">
      <c r="A374" s="1088"/>
      <c r="B374" s="527">
        <v>32</v>
      </c>
      <c r="C374" s="526" t="s">
        <v>20</v>
      </c>
      <c r="D374" s="525" t="s">
        <v>1050</v>
      </c>
      <c r="E374" s="691">
        <v>0.2</v>
      </c>
      <c r="F374" s="1055" t="s">
        <v>953</v>
      </c>
      <c r="G374" s="780" t="s">
        <v>954</v>
      </c>
      <c r="H374" s="780" t="s">
        <v>955</v>
      </c>
      <c r="I374" s="780" t="s">
        <v>956</v>
      </c>
      <c r="J374" s="780" t="s">
        <v>1733</v>
      </c>
      <c r="K374" s="501"/>
      <c r="L374" s="503" t="str">
        <f>IF(K374=1,E374*(1/5),IF(K374=2,E374*(2/5),IF(K374=3,E374*(3/5),IF(K374=4,E374*(4/5),IF(K374=5,E374*(5/5),"sila pilih 1-5")))))</f>
        <v>sila pilih 1-5</v>
      </c>
      <c r="M374" s="729" t="s">
        <v>1842</v>
      </c>
      <c r="N374" s="736"/>
    </row>
    <row r="375" spans="1:15" ht="205.5" customHeight="1" x14ac:dyDescent="0.25">
      <c r="A375" s="1088"/>
      <c r="B375" s="527">
        <v>33</v>
      </c>
      <c r="C375" s="526" t="s">
        <v>21</v>
      </c>
      <c r="D375" s="525" t="s">
        <v>1055</v>
      </c>
      <c r="E375" s="691">
        <v>0.2</v>
      </c>
      <c r="F375" s="509" t="s">
        <v>372</v>
      </c>
      <c r="G375" s="502" t="s">
        <v>371</v>
      </c>
      <c r="H375" s="502" t="s">
        <v>370</v>
      </c>
      <c r="I375" s="502" t="s">
        <v>369</v>
      </c>
      <c r="J375" s="502" t="s">
        <v>993</v>
      </c>
      <c r="K375" s="501"/>
      <c r="L375" s="503" t="str">
        <f>IF(K375=1,E375*(1/5),IF(K375=2,E375*(2/5),IF(K375=3,E375*(3/5),IF(K375=4,E375*(4/5),IF(K375=5,E375*(5/5),"sila pilih 1-5")))))</f>
        <v>sila pilih 1-5</v>
      </c>
      <c r="M375" s="729" t="s">
        <v>1843</v>
      </c>
      <c r="N375" s="736"/>
    </row>
    <row r="376" spans="1:15" ht="232.5" customHeight="1" x14ac:dyDescent="0.25">
      <c r="A376" s="1088"/>
      <c r="B376" s="527">
        <v>34</v>
      </c>
      <c r="C376" s="526" t="s">
        <v>3</v>
      </c>
      <c r="D376" s="525" t="s">
        <v>1043</v>
      </c>
      <c r="E376" s="691">
        <v>0.2</v>
      </c>
      <c r="F376" s="509" t="s">
        <v>372</v>
      </c>
      <c r="G376" s="502" t="s">
        <v>371</v>
      </c>
      <c r="H376" s="502" t="s">
        <v>370</v>
      </c>
      <c r="I376" s="502" t="s">
        <v>369</v>
      </c>
      <c r="J376" s="502" t="s">
        <v>993</v>
      </c>
      <c r="K376" s="501"/>
      <c r="L376" s="503" t="str">
        <f>IF(K376=1,E376*(1/5),IF(K376=2,E376*(2/5),IF(K376=3,E376*(3/5),IF(K376=4,E376*(4/5),IF(K376=5,E376*(5/5),"sila pilih 1-5")))))</f>
        <v>sila pilih 1-5</v>
      </c>
      <c r="M376" s="729" t="s">
        <v>1844</v>
      </c>
      <c r="N376" s="736"/>
    </row>
    <row r="377" spans="1:15" x14ac:dyDescent="0.25">
      <c r="A377" s="1112"/>
      <c r="B377" s="1327" t="s">
        <v>1408</v>
      </c>
      <c r="C377" s="1327"/>
      <c r="D377" s="1328"/>
      <c r="E377" s="1056">
        <f>SUM(E379:E383)</f>
        <v>1.5000000000000002</v>
      </c>
      <c r="F377" s="1126"/>
      <c r="G377" s="1122"/>
      <c r="H377" s="1122"/>
      <c r="I377" s="1122"/>
      <c r="J377" s="1122"/>
      <c r="K377" s="1058"/>
      <c r="L377" s="1059">
        <f>SUM(L379:L383)</f>
        <v>0</v>
      </c>
      <c r="M377" s="1122"/>
      <c r="N377" s="1241"/>
      <c r="O377" s="1123"/>
    </row>
    <row r="378" spans="1:15" ht="28.5" customHeight="1" x14ac:dyDescent="0.25">
      <c r="A378" s="1124"/>
      <c r="B378" s="1041" t="s">
        <v>1056</v>
      </c>
      <c r="C378" s="1042"/>
      <c r="D378" s="1042" t="s">
        <v>949</v>
      </c>
      <c r="E378" s="1077"/>
      <c r="F378" s="1063"/>
      <c r="G378" s="1064"/>
      <c r="H378" s="1064"/>
      <c r="I378" s="1064"/>
      <c r="J378" s="1064"/>
      <c r="K378" s="1064"/>
      <c r="L378" s="1065"/>
      <c r="M378" s="1066"/>
      <c r="N378" s="1250"/>
    </row>
    <row r="379" spans="1:15" ht="195.75" customHeight="1" x14ac:dyDescent="0.25">
      <c r="A379" s="1124"/>
      <c r="B379" s="692">
        <v>35</v>
      </c>
      <c r="C379" s="690" t="s">
        <v>17</v>
      </c>
      <c r="D379" s="518" t="s">
        <v>1476</v>
      </c>
      <c r="E379" s="1270">
        <v>0.15000000000000002</v>
      </c>
      <c r="F379" s="509" t="s">
        <v>372</v>
      </c>
      <c r="G379" s="502" t="s">
        <v>371</v>
      </c>
      <c r="H379" s="502" t="s">
        <v>370</v>
      </c>
      <c r="I379" s="502" t="s">
        <v>369</v>
      </c>
      <c r="J379" s="502" t="s">
        <v>993</v>
      </c>
      <c r="K379" s="501"/>
      <c r="L379" s="503" t="str">
        <f>IF(K379=1,E379*(1/5),IF(K379=2,E379*(2/5),IF(K379=3,E379*(3/5),IF(K379=4,E379*(4/5),IF(K379=5,E379*(5/5),"sila pilih 1-5")))))</f>
        <v>sila pilih 1-5</v>
      </c>
      <c r="M379" s="726" t="s">
        <v>1822</v>
      </c>
      <c r="N379" s="736"/>
    </row>
    <row r="380" spans="1:15" ht="35.25" customHeight="1" x14ac:dyDescent="0.25">
      <c r="A380" s="1124"/>
      <c r="B380" s="935" t="s">
        <v>1057</v>
      </c>
      <c r="C380" s="1329" t="s">
        <v>951</v>
      </c>
      <c r="D380" s="1330"/>
      <c r="E380" s="1077"/>
      <c r="F380" s="1063"/>
      <c r="G380" s="1064"/>
      <c r="H380" s="1064"/>
      <c r="I380" s="1064"/>
      <c r="J380" s="1064"/>
      <c r="K380" s="1064"/>
      <c r="L380" s="1065"/>
      <c r="M380" s="1066"/>
      <c r="N380" s="1250"/>
    </row>
    <row r="381" spans="1:15" ht="320.25" customHeight="1" x14ac:dyDescent="0.25">
      <c r="A381" s="1088"/>
      <c r="B381" s="527">
        <v>36</v>
      </c>
      <c r="C381" s="526" t="s">
        <v>17</v>
      </c>
      <c r="D381" s="525" t="s">
        <v>1546</v>
      </c>
      <c r="E381" s="691">
        <v>0.75</v>
      </c>
      <c r="F381" s="509" t="s">
        <v>372</v>
      </c>
      <c r="G381" s="502" t="s">
        <v>371</v>
      </c>
      <c r="H381" s="502" t="s">
        <v>370</v>
      </c>
      <c r="I381" s="502" t="s">
        <v>369</v>
      </c>
      <c r="J381" s="502" t="s">
        <v>993</v>
      </c>
      <c r="K381" s="501"/>
      <c r="L381" s="503" t="str">
        <f>IF(K381=1,E381*(1/5),IF(K381=2,E381*(2/5),IF(K381=3,E381*(3/5),IF(K381=4,E381*(4/5),IF(K381=5,E381*(5/5),"sila pilih 1-5")))))</f>
        <v>sila pilih 1-5</v>
      </c>
      <c r="M381" s="667" t="s">
        <v>1845</v>
      </c>
      <c r="N381" s="736"/>
    </row>
    <row r="382" spans="1:15" ht="216.75" customHeight="1" x14ac:dyDescent="0.25">
      <c r="A382" s="1088"/>
      <c r="B382" s="527">
        <v>37</v>
      </c>
      <c r="C382" s="526" t="s">
        <v>19</v>
      </c>
      <c r="D382" s="525" t="s">
        <v>1474</v>
      </c>
      <c r="E382" s="691">
        <v>0.30000000000000004</v>
      </c>
      <c r="F382" s="509" t="s">
        <v>372</v>
      </c>
      <c r="G382" s="502" t="s">
        <v>371</v>
      </c>
      <c r="H382" s="502" t="s">
        <v>370</v>
      </c>
      <c r="I382" s="502" t="s">
        <v>369</v>
      </c>
      <c r="J382" s="502" t="s">
        <v>993</v>
      </c>
      <c r="K382" s="501"/>
      <c r="L382" s="503" t="str">
        <f>IF(K382=1,E382*(1/5),IF(K382=2,E382*(2/5),IF(K382=3,E382*(3/5),IF(K382=4,E382*(4/5),IF(K382=5,E382*(5/5),"sila pilih 1-5")))))</f>
        <v>sila pilih 1-5</v>
      </c>
      <c r="M382" s="518" t="s">
        <v>1846</v>
      </c>
      <c r="N382" s="736"/>
    </row>
    <row r="383" spans="1:15" ht="200.25" customHeight="1" x14ac:dyDescent="0.25">
      <c r="A383" s="1088"/>
      <c r="B383" s="527">
        <v>38</v>
      </c>
      <c r="C383" s="526" t="s">
        <v>20</v>
      </c>
      <c r="D383" s="525" t="s">
        <v>1043</v>
      </c>
      <c r="E383" s="691">
        <v>0.30000000000000004</v>
      </c>
      <c r="F383" s="509" t="s">
        <v>372</v>
      </c>
      <c r="G383" s="502" t="s">
        <v>371</v>
      </c>
      <c r="H383" s="502" t="s">
        <v>370</v>
      </c>
      <c r="I383" s="502" t="s">
        <v>369</v>
      </c>
      <c r="J383" s="502" t="s">
        <v>993</v>
      </c>
      <c r="K383" s="501"/>
      <c r="L383" s="503" t="str">
        <f>IF(K383=1,E383*(1/5),IF(K383=2,E383*(2/5),IF(K383=3,E383*(3/5),IF(K383=4,E383*(4/5),IF(K383=5,E383*(5/5),"sila pilih 1-5")))))</f>
        <v>sila pilih 1-5</v>
      </c>
      <c r="M383" s="518" t="s">
        <v>1847</v>
      </c>
      <c r="N383" s="736"/>
    </row>
    <row r="384" spans="1:15" x14ac:dyDescent="0.25">
      <c r="A384" s="1112"/>
      <c r="B384" s="1327" t="s">
        <v>1457</v>
      </c>
      <c r="C384" s="1327"/>
      <c r="D384" s="1328"/>
      <c r="E384" s="1056">
        <f>SUM(E386:E392)</f>
        <v>2.25</v>
      </c>
      <c r="F384" s="1126"/>
      <c r="G384" s="1122"/>
      <c r="H384" s="1122"/>
      <c r="I384" s="1122"/>
      <c r="J384" s="1122"/>
      <c r="K384" s="1058"/>
      <c r="L384" s="1059">
        <f>SUM(L386:L392)</f>
        <v>0</v>
      </c>
      <c r="M384" s="1122"/>
      <c r="N384" s="1241"/>
      <c r="O384" s="1123"/>
    </row>
    <row r="385" spans="1:14" ht="30" customHeight="1" x14ac:dyDescent="0.25">
      <c r="A385" s="1124"/>
      <c r="B385" s="1041" t="s">
        <v>1059</v>
      </c>
      <c r="C385" s="1042"/>
      <c r="D385" s="1042" t="s">
        <v>949</v>
      </c>
      <c r="E385" s="1077"/>
      <c r="F385" s="1063"/>
      <c r="G385" s="1064"/>
      <c r="H385" s="1064"/>
      <c r="I385" s="1064"/>
      <c r="J385" s="1064"/>
      <c r="K385" s="1064"/>
      <c r="L385" s="1065"/>
      <c r="M385" s="1066"/>
      <c r="N385" s="1250"/>
    </row>
    <row r="386" spans="1:14" ht="197.25" customHeight="1" x14ac:dyDescent="0.25">
      <c r="A386" s="1124"/>
      <c r="B386" s="692">
        <v>39</v>
      </c>
      <c r="C386" s="690" t="s">
        <v>17</v>
      </c>
      <c r="D386" s="518" t="s">
        <v>1475</v>
      </c>
      <c r="E386" s="1270">
        <v>0.22500000000000001</v>
      </c>
      <c r="F386" s="665" t="s">
        <v>30</v>
      </c>
      <c r="G386" s="874"/>
      <c r="H386" s="874"/>
      <c r="I386" s="874"/>
      <c r="J386" s="666" t="s">
        <v>31</v>
      </c>
      <c r="K386" s="501"/>
      <c r="L386" s="503" t="str">
        <f>IF(K386=1,E386*0,IF(K386=5,E386*1, IF(K386="TB","TB","sila pilih TB, 1 atau 5 sahaja")))</f>
        <v>sila pilih TB, 1 atau 5 sahaja</v>
      </c>
      <c r="M386" s="726" t="s">
        <v>1822</v>
      </c>
      <c r="N386" s="736"/>
    </row>
    <row r="387" spans="1:14" ht="34.5" customHeight="1" x14ac:dyDescent="0.25">
      <c r="A387" s="1124"/>
      <c r="B387" s="935" t="s">
        <v>1060</v>
      </c>
      <c r="C387" s="1329" t="s">
        <v>951</v>
      </c>
      <c r="D387" s="1330"/>
      <c r="E387" s="1077"/>
      <c r="F387" s="1063"/>
      <c r="G387" s="1064"/>
      <c r="H387" s="1064"/>
      <c r="I387" s="1064"/>
      <c r="J387" s="1064"/>
      <c r="K387" s="1064"/>
      <c r="L387" s="1065"/>
      <c r="M387" s="1066"/>
      <c r="N387" s="1250"/>
    </row>
    <row r="388" spans="1:14" ht="267" customHeight="1" x14ac:dyDescent="0.25">
      <c r="A388" s="1088"/>
      <c r="B388" s="527">
        <v>40</v>
      </c>
      <c r="C388" s="526" t="s">
        <v>17</v>
      </c>
      <c r="D388" s="525" t="s">
        <v>1061</v>
      </c>
      <c r="E388" s="691">
        <v>0.375</v>
      </c>
      <c r="F388" s="665" t="s">
        <v>30</v>
      </c>
      <c r="G388" s="874"/>
      <c r="H388" s="874"/>
      <c r="I388" s="874"/>
      <c r="J388" s="666" t="s">
        <v>31</v>
      </c>
      <c r="K388" s="501"/>
      <c r="L388" s="503" t="str">
        <f>IF(K388=1,E388*0,IF(K388=5,E388*1,"sila pilih 1 atau 5 sahaja"))</f>
        <v>sila pilih 1 atau 5 sahaja</v>
      </c>
      <c r="M388" s="667" t="s">
        <v>1848</v>
      </c>
      <c r="N388" s="736"/>
    </row>
    <row r="389" spans="1:14" ht="328.5" customHeight="1" x14ac:dyDescent="0.25">
      <c r="A389" s="1088"/>
      <c r="B389" s="527">
        <v>41</v>
      </c>
      <c r="C389" s="526" t="s">
        <v>19</v>
      </c>
      <c r="D389" s="525" t="s">
        <v>1515</v>
      </c>
      <c r="E389" s="691">
        <v>0.375</v>
      </c>
      <c r="F389" s="665" t="s">
        <v>30</v>
      </c>
      <c r="G389" s="874"/>
      <c r="H389" s="874"/>
      <c r="I389" s="874"/>
      <c r="J389" s="666" t="s">
        <v>31</v>
      </c>
      <c r="K389" s="501"/>
      <c r="L389" s="503" t="str">
        <f>IF(K389=1,E389*0,IF(K389=5,E389*1, IF(K389="TB","TB","sila pilih TB, 1 atau 5 sahaja")))</f>
        <v>sila pilih TB, 1 atau 5 sahaja</v>
      </c>
      <c r="M389" s="667" t="s">
        <v>1849</v>
      </c>
      <c r="N389" s="736"/>
    </row>
    <row r="390" spans="1:14" ht="207" customHeight="1" x14ac:dyDescent="0.25">
      <c r="A390" s="1088"/>
      <c r="B390" s="527">
        <v>42</v>
      </c>
      <c r="C390" s="526" t="s">
        <v>20</v>
      </c>
      <c r="D390" s="525" t="s">
        <v>1062</v>
      </c>
      <c r="E390" s="691">
        <v>0.375</v>
      </c>
      <c r="F390" s="665" t="s">
        <v>30</v>
      </c>
      <c r="G390" s="874"/>
      <c r="H390" s="874"/>
      <c r="I390" s="874"/>
      <c r="J390" s="666" t="s">
        <v>31</v>
      </c>
      <c r="K390" s="501"/>
      <c r="L390" s="503" t="str">
        <f>IF(K390=1,E390*0,IF(K390=5,E390*1, IF(K390="TB","TB","sila pilih TB, 1 atau 5 sahaja")))</f>
        <v>sila pilih TB, 1 atau 5 sahaja</v>
      </c>
      <c r="M390" s="667" t="s">
        <v>1850</v>
      </c>
      <c r="N390" s="736"/>
    </row>
    <row r="391" spans="1:14" ht="211.5" customHeight="1" x14ac:dyDescent="0.25">
      <c r="A391" s="1088"/>
      <c r="B391" s="527">
        <v>43</v>
      </c>
      <c r="C391" s="526" t="s">
        <v>21</v>
      </c>
      <c r="D391" s="514" t="s">
        <v>1063</v>
      </c>
      <c r="E391" s="691">
        <v>0.45</v>
      </c>
      <c r="F391" s="509" t="s">
        <v>372</v>
      </c>
      <c r="G391" s="502" t="s">
        <v>371</v>
      </c>
      <c r="H391" s="502" t="s">
        <v>370</v>
      </c>
      <c r="I391" s="502" t="s">
        <v>369</v>
      </c>
      <c r="J391" s="502" t="s">
        <v>993</v>
      </c>
      <c r="K391" s="501"/>
      <c r="L391" s="503" t="str">
        <f>IF(K391=1,E391*(1/5),IF(K391=2,E391*(2/5),IF(K391=3,E391*(3/5),IF(K391=4,E391*(4/5),IF(K391=5,E391*(5/5),"sila pilih 1-5")))))</f>
        <v>sila pilih 1-5</v>
      </c>
      <c r="M391" s="687" t="s">
        <v>1851</v>
      </c>
      <c r="N391" s="736"/>
    </row>
    <row r="392" spans="1:14" ht="219" customHeight="1" x14ac:dyDescent="0.25">
      <c r="A392" s="1088"/>
      <c r="B392" s="527">
        <v>44</v>
      </c>
      <c r="C392" s="526" t="s">
        <v>3</v>
      </c>
      <c r="D392" s="514" t="s">
        <v>1064</v>
      </c>
      <c r="E392" s="691">
        <v>0.45</v>
      </c>
      <c r="F392" s="509" t="s">
        <v>372</v>
      </c>
      <c r="G392" s="502" t="s">
        <v>371</v>
      </c>
      <c r="H392" s="502" t="s">
        <v>370</v>
      </c>
      <c r="I392" s="502" t="s">
        <v>369</v>
      </c>
      <c r="J392" s="502" t="s">
        <v>993</v>
      </c>
      <c r="K392" s="501"/>
      <c r="L392" s="503" t="str">
        <f>IF(K392=1,E392*(1/5),IF(K392=2,E392*(2/5),IF(K392=3,E392*(3/5),IF(K392=4,E392*(4/5),IF(K392=5,E392*(5/5),"sila pilih 1-5")))))</f>
        <v>sila pilih 1-5</v>
      </c>
      <c r="M392" s="687" t="s">
        <v>1852</v>
      </c>
      <c r="N392" s="736"/>
    </row>
    <row r="393" spans="1:14" ht="21.75" customHeight="1" x14ac:dyDescent="0.25">
      <c r="A393" s="1338" t="s">
        <v>121</v>
      </c>
      <c r="B393" s="1339"/>
      <c r="C393" s="1340"/>
      <c r="D393" s="1128"/>
      <c r="E393" s="1129">
        <f>SUM(E394,E401,E413)</f>
        <v>8</v>
      </c>
      <c r="F393" s="1130"/>
      <c r="G393" s="1131"/>
      <c r="H393" s="1131"/>
      <c r="I393" s="1131"/>
      <c r="J393" s="1132"/>
      <c r="K393" s="1133"/>
      <c r="L393" s="1129">
        <f>SUM(L394,L401,L413)</f>
        <v>0</v>
      </c>
      <c r="M393" s="1132"/>
      <c r="N393" s="1240"/>
    </row>
    <row r="394" spans="1:14" x14ac:dyDescent="0.25">
      <c r="A394" s="1112"/>
      <c r="B394" s="1327" t="s">
        <v>1853</v>
      </c>
      <c r="C394" s="1327"/>
      <c r="D394" s="1328"/>
      <c r="E394" s="1056">
        <f>SUM(E396:E400)</f>
        <v>2.64</v>
      </c>
      <c r="F394" s="1126"/>
      <c r="G394" s="1122"/>
      <c r="H394" s="1122"/>
      <c r="I394" s="1122"/>
      <c r="J394" s="1122"/>
      <c r="K394" s="1058"/>
      <c r="L394" s="1059">
        <f>SUM(L396:L400)</f>
        <v>0</v>
      </c>
      <c r="M394" s="1122"/>
      <c r="N394" s="1241"/>
    </row>
    <row r="395" spans="1:14" ht="36" customHeight="1" x14ac:dyDescent="0.25">
      <c r="A395" s="1124"/>
      <c r="B395" s="1041" t="s">
        <v>880</v>
      </c>
      <c r="C395" s="1042"/>
      <c r="D395" s="1042" t="s">
        <v>949</v>
      </c>
      <c r="E395" s="1062"/>
      <c r="F395" s="1063"/>
      <c r="G395" s="1064"/>
      <c r="H395" s="1064"/>
      <c r="I395" s="1064"/>
      <c r="J395" s="1064"/>
      <c r="K395" s="1064"/>
      <c r="L395" s="1065"/>
      <c r="M395" s="1066"/>
      <c r="N395" s="1250"/>
    </row>
    <row r="396" spans="1:14" ht="228" customHeight="1" x14ac:dyDescent="0.25">
      <c r="A396" s="1124"/>
      <c r="B396" s="692">
        <v>1</v>
      </c>
      <c r="C396" s="690" t="s">
        <v>17</v>
      </c>
      <c r="D396" s="518" t="s">
        <v>1854</v>
      </c>
      <c r="E396" s="1270">
        <v>0.79200000000000004</v>
      </c>
      <c r="F396" s="509" t="s">
        <v>372</v>
      </c>
      <c r="G396" s="502" t="s">
        <v>371</v>
      </c>
      <c r="H396" s="502" t="s">
        <v>370</v>
      </c>
      <c r="I396" s="502" t="s">
        <v>369</v>
      </c>
      <c r="J396" s="502" t="s">
        <v>993</v>
      </c>
      <c r="K396" s="508"/>
      <c r="L396" s="503" t="str">
        <f>IF(K396=1,E396*(1/5),IF(K396=2,E396*(2/5),IF(K396=3,E396*(3/5),IF(K396=4,E396*(4/5),IF(K396=5,E396*(5/5),"sila pilih 1-5")))))</f>
        <v>sila pilih 1-5</v>
      </c>
      <c r="M396" s="518" t="s">
        <v>1855</v>
      </c>
      <c r="N396" s="736"/>
    </row>
    <row r="397" spans="1:14" ht="38.25" customHeight="1" x14ac:dyDescent="0.25">
      <c r="A397" s="1124"/>
      <c r="B397" s="935" t="s">
        <v>1065</v>
      </c>
      <c r="C397" s="1329" t="s">
        <v>1516</v>
      </c>
      <c r="D397" s="1330"/>
      <c r="E397" s="1062"/>
      <c r="F397" s="1063"/>
      <c r="G397" s="1064"/>
      <c r="H397" s="1064"/>
      <c r="I397" s="1064"/>
      <c r="J397" s="1064"/>
      <c r="K397" s="1064"/>
      <c r="L397" s="1065"/>
      <c r="M397" s="1066"/>
      <c r="N397" s="1250"/>
    </row>
    <row r="398" spans="1:14" ht="183.75" customHeight="1" x14ac:dyDescent="0.25">
      <c r="A398" s="1134"/>
      <c r="B398" s="527">
        <v>2</v>
      </c>
      <c r="C398" s="699" t="s">
        <v>17</v>
      </c>
      <c r="D398" s="514" t="s">
        <v>1517</v>
      </c>
      <c r="E398" s="530">
        <v>0.61599999999999999</v>
      </c>
      <c r="F398" s="665" t="s">
        <v>30</v>
      </c>
      <c r="G398" s="874"/>
      <c r="H398" s="874"/>
      <c r="I398" s="874"/>
      <c r="J398" s="666" t="s">
        <v>31</v>
      </c>
      <c r="K398" s="501"/>
      <c r="L398" s="503" t="str">
        <f>IF(K398=1,E398*0,IF(K398=5,E398*1,"sila pilih 1 atau 5 sahaja"))</f>
        <v>sila pilih 1 atau 5 sahaja</v>
      </c>
      <c r="M398" s="518" t="s">
        <v>1856</v>
      </c>
      <c r="N398" s="736"/>
    </row>
    <row r="399" spans="1:14" ht="120" customHeight="1" x14ac:dyDescent="0.25">
      <c r="A399" s="1134"/>
      <c r="B399" s="527">
        <v>3</v>
      </c>
      <c r="C399" s="699" t="s">
        <v>19</v>
      </c>
      <c r="D399" s="514" t="s">
        <v>1308</v>
      </c>
      <c r="E399" s="530">
        <v>0.61599999999999999</v>
      </c>
      <c r="F399" s="665" t="s">
        <v>30</v>
      </c>
      <c r="G399" s="874"/>
      <c r="H399" s="874"/>
      <c r="I399" s="874"/>
      <c r="J399" s="666" t="s">
        <v>31</v>
      </c>
      <c r="K399" s="501"/>
      <c r="L399" s="503" t="str">
        <f>IF(K399=1,E399*0,IF(K399=5,E399*1,"sila pilih 1 atau 5 sahaja"))</f>
        <v>sila pilih 1 atau 5 sahaja</v>
      </c>
      <c r="M399" s="518" t="s">
        <v>1857</v>
      </c>
      <c r="N399" s="736"/>
    </row>
    <row r="400" spans="1:14" ht="253.5" customHeight="1" x14ac:dyDescent="0.25">
      <c r="A400" s="1134"/>
      <c r="B400" s="527">
        <v>4</v>
      </c>
      <c r="C400" s="699" t="s">
        <v>20</v>
      </c>
      <c r="D400" s="514" t="s">
        <v>1309</v>
      </c>
      <c r="E400" s="530">
        <v>0.61599999999999999</v>
      </c>
      <c r="F400" s="665" t="s">
        <v>30</v>
      </c>
      <c r="G400" s="874"/>
      <c r="H400" s="874"/>
      <c r="I400" s="874"/>
      <c r="J400" s="666" t="s">
        <v>31</v>
      </c>
      <c r="K400" s="501"/>
      <c r="L400" s="503" t="str">
        <f>IF(K400="TB","TB",IF(K400=1,E400*0,IF(K400=5,E400*1,"sila pilih TB, 1 atau 5 sahaja")))</f>
        <v>sila pilih TB, 1 atau 5 sahaja</v>
      </c>
      <c r="M400" s="729" t="s">
        <v>1858</v>
      </c>
      <c r="N400" s="736"/>
    </row>
    <row r="401" spans="1:14" ht="57" customHeight="1" x14ac:dyDescent="0.25">
      <c r="A401" s="1112"/>
      <c r="B401" s="1327" t="s">
        <v>1859</v>
      </c>
      <c r="C401" s="1327"/>
      <c r="D401" s="1328"/>
      <c r="E401" s="1056">
        <f>SUM(E402:E412)</f>
        <v>2.9600000000000004</v>
      </c>
      <c r="F401" s="1121"/>
      <c r="G401" s="1122"/>
      <c r="H401" s="1122"/>
      <c r="I401" s="1122"/>
      <c r="J401" s="1122"/>
      <c r="K401" s="1058"/>
      <c r="L401" s="1059">
        <f>SUM(L402:L412)</f>
        <v>0</v>
      </c>
      <c r="M401" s="1122"/>
      <c r="N401" s="1241"/>
    </row>
    <row r="402" spans="1:14" ht="255" customHeight="1" x14ac:dyDescent="0.25">
      <c r="A402" s="1088"/>
      <c r="B402" s="527">
        <v>5</v>
      </c>
      <c r="C402" s="699" t="s">
        <v>17</v>
      </c>
      <c r="D402" s="525" t="s">
        <v>1518</v>
      </c>
      <c r="E402" s="530">
        <v>0.27133333333333337</v>
      </c>
      <c r="F402" s="665" t="s">
        <v>30</v>
      </c>
      <c r="G402" s="874"/>
      <c r="H402" s="874"/>
      <c r="I402" s="874"/>
      <c r="J402" s="666" t="s">
        <v>31</v>
      </c>
      <c r="K402" s="501"/>
      <c r="L402" s="503" t="str">
        <f>IF(K402=1,E402*0,IF(K402=5,E402*1,"sila pilih 1 atau 5 sahaja"))</f>
        <v>sila pilih 1 atau 5 sahaja</v>
      </c>
      <c r="M402" s="700" t="s">
        <v>1860</v>
      </c>
      <c r="N402" s="736"/>
    </row>
    <row r="403" spans="1:14" ht="37.5" customHeight="1" x14ac:dyDescent="0.25">
      <c r="A403" s="1135"/>
      <c r="B403" s="1136" t="s">
        <v>1066</v>
      </c>
      <c r="C403" s="1137"/>
      <c r="D403" s="1138" t="s">
        <v>1067</v>
      </c>
      <c r="E403" s="1139"/>
      <c r="F403" s="1140"/>
      <c r="G403" s="1141"/>
      <c r="H403" s="1141"/>
      <c r="I403" s="1141"/>
      <c r="J403" s="1141"/>
      <c r="K403" s="1139"/>
      <c r="L403" s="1142"/>
      <c r="M403" s="1143"/>
      <c r="N403" s="1260"/>
    </row>
    <row r="404" spans="1:14" ht="333.75" customHeight="1" x14ac:dyDescent="0.25">
      <c r="A404" s="1144"/>
      <c r="B404" s="527">
        <v>6</v>
      </c>
      <c r="C404" s="699" t="s">
        <v>17</v>
      </c>
      <c r="D404" s="700" t="s">
        <v>1861</v>
      </c>
      <c r="E404" s="530">
        <v>0.27133333333333337</v>
      </c>
      <c r="F404" s="518" t="s">
        <v>1311</v>
      </c>
      <c r="G404" s="666" t="s">
        <v>1312</v>
      </c>
      <c r="H404" s="502" t="s">
        <v>1313</v>
      </c>
      <c r="I404" s="502" t="s">
        <v>1310</v>
      </c>
      <c r="J404" s="666" t="s">
        <v>1314</v>
      </c>
      <c r="K404" s="501"/>
      <c r="L404" s="503" t="str">
        <f>IF(K404=1,E404*(0/4),IF(K404=2,E404*(1/4),IF(K404=3,E404*(2/4),IF(K404=4,E404*(3/4),IF(K404=5,E404*(4/4),"sila pilih 1-5")))))</f>
        <v>sila pilih 1-5</v>
      </c>
      <c r="M404" s="700" t="s">
        <v>1862</v>
      </c>
      <c r="N404" s="736"/>
    </row>
    <row r="405" spans="1:14" ht="47.25" customHeight="1" x14ac:dyDescent="0.25">
      <c r="A405" s="1088"/>
      <c r="B405" s="1145" t="s">
        <v>1069</v>
      </c>
      <c r="C405" s="1146"/>
      <c r="D405" s="1147" t="s">
        <v>1519</v>
      </c>
      <c r="E405" s="1089"/>
      <c r="F405" s="1148"/>
      <c r="G405" s="1149"/>
      <c r="H405" s="1149"/>
      <c r="I405" s="1149"/>
      <c r="J405" s="1149"/>
      <c r="K405" s="1089"/>
      <c r="L405" s="1150"/>
      <c r="M405" s="1151"/>
      <c r="N405" s="1250"/>
    </row>
    <row r="406" spans="1:14" ht="126" customHeight="1" x14ac:dyDescent="0.25">
      <c r="A406" s="1088"/>
      <c r="B406" s="527"/>
      <c r="C406" s="533"/>
      <c r="D406" s="529" t="s">
        <v>1863</v>
      </c>
      <c r="E406" s="530"/>
      <c r="F406" s="534"/>
      <c r="G406" s="535"/>
      <c r="H406" s="535"/>
      <c r="I406" s="535"/>
      <c r="J406" s="535"/>
      <c r="K406" s="722"/>
      <c r="L406" s="699"/>
      <c r="M406" s="731" t="s">
        <v>1421</v>
      </c>
      <c r="N406" s="1240"/>
    </row>
    <row r="407" spans="1:14" ht="126.75" customHeight="1" x14ac:dyDescent="0.25">
      <c r="A407" s="1088"/>
      <c r="B407" s="527">
        <v>7</v>
      </c>
      <c r="C407" s="699" t="s">
        <v>17</v>
      </c>
      <c r="D407" s="686" t="s">
        <v>1070</v>
      </c>
      <c r="E407" s="530">
        <v>0.27133333333333337</v>
      </c>
      <c r="F407" s="665" t="s">
        <v>1071</v>
      </c>
      <c r="G407" s="874"/>
      <c r="H407" s="502" t="s">
        <v>1072</v>
      </c>
      <c r="I407" s="874"/>
      <c r="J407" s="666" t="s">
        <v>1073</v>
      </c>
      <c r="K407" s="501"/>
      <c r="L407" s="503" t="str">
        <f>IF(K407=1,E407*(0/3),IF(K407=3,E407*(1/2),IF(K407=5,E407*(2/2),"sila pilih 1,3 atau 5")))</f>
        <v>sila pilih 1,3 atau 5</v>
      </c>
      <c r="M407" s="700" t="s">
        <v>1864</v>
      </c>
      <c r="N407" s="736"/>
    </row>
    <row r="408" spans="1:14" ht="123" customHeight="1" x14ac:dyDescent="0.25">
      <c r="A408" s="1088"/>
      <c r="B408" s="527">
        <v>8</v>
      </c>
      <c r="C408" s="699" t="s">
        <v>19</v>
      </c>
      <c r="D408" s="686" t="s">
        <v>1356</v>
      </c>
      <c r="E408" s="530">
        <v>0.27133333333333337</v>
      </c>
      <c r="F408" s="665" t="s">
        <v>1074</v>
      </c>
      <c r="G408" s="874"/>
      <c r="H408" s="502" t="s">
        <v>1075</v>
      </c>
      <c r="I408" s="874"/>
      <c r="J408" s="666" t="s">
        <v>1076</v>
      </c>
      <c r="K408" s="501"/>
      <c r="L408" s="503" t="str">
        <f>IF(K408=1,E408*(0/3),IF(K408=3,E408*(1/2),IF(K408=5,E408*(2/2),"sila pilih 1,3 atau 5")))</f>
        <v>sila pilih 1,3 atau 5</v>
      </c>
      <c r="M408" s="700" t="s">
        <v>1865</v>
      </c>
      <c r="N408" s="736"/>
    </row>
    <row r="409" spans="1:14" ht="142.5" customHeight="1" x14ac:dyDescent="0.25">
      <c r="A409" s="1088"/>
      <c r="B409" s="527">
        <v>9</v>
      </c>
      <c r="C409" s="699" t="s">
        <v>20</v>
      </c>
      <c r="D409" s="686" t="s">
        <v>1866</v>
      </c>
      <c r="E409" s="530">
        <v>0.27133333333333337</v>
      </c>
      <c r="F409" s="665" t="s">
        <v>1077</v>
      </c>
      <c r="G409" s="874"/>
      <c r="H409" s="502" t="s">
        <v>1542</v>
      </c>
      <c r="I409" s="874"/>
      <c r="J409" s="666" t="s">
        <v>1078</v>
      </c>
      <c r="K409" s="501"/>
      <c r="L409" s="503" t="str">
        <f>IF(K409=1,E409*(0/3),IF(K409=3,E409*(1/2),IF(K409=5,E409*(2/2),"sila pilih 1,3 atau 5")))</f>
        <v>sila pilih 1,3 atau 5</v>
      </c>
      <c r="M409" s="1152" t="s">
        <v>1867</v>
      </c>
      <c r="N409" s="736"/>
    </row>
    <row r="410" spans="1:14" ht="188.45" customHeight="1" x14ac:dyDescent="0.25">
      <c r="A410" s="1088"/>
      <c r="B410" s="527">
        <v>10</v>
      </c>
      <c r="C410" s="699" t="s">
        <v>21</v>
      </c>
      <c r="D410" s="686" t="s">
        <v>1868</v>
      </c>
      <c r="E410" s="530">
        <v>0.27133333333333337</v>
      </c>
      <c r="F410" s="665" t="s">
        <v>30</v>
      </c>
      <c r="G410" s="502" t="s">
        <v>1082</v>
      </c>
      <c r="H410" s="502" t="s">
        <v>1083</v>
      </c>
      <c r="I410" s="502" t="s">
        <v>1084</v>
      </c>
      <c r="J410" s="666" t="s">
        <v>1085</v>
      </c>
      <c r="K410" s="501"/>
      <c r="L410" s="503" t="str">
        <f>IF(K410=1,E410*(0/4),IF(K410=2,E410*(1/4),IF(K410=3,E410*(2/4),IF(K410=4,E410*(3/4),IF(K410=5,E410*(4/4),"sila pilih 1-5")))))</f>
        <v>sila pilih 1-5</v>
      </c>
      <c r="M410" s="700" t="s">
        <v>1869</v>
      </c>
      <c r="N410" s="736"/>
    </row>
    <row r="411" spans="1:14" ht="168" customHeight="1" x14ac:dyDescent="0.25">
      <c r="A411" s="1088"/>
      <c r="B411" s="527">
        <v>11</v>
      </c>
      <c r="C411" s="699" t="s">
        <v>3</v>
      </c>
      <c r="D411" s="514" t="s">
        <v>1520</v>
      </c>
      <c r="E411" s="530">
        <v>0.66600000000000004</v>
      </c>
      <c r="F411" s="1055" t="s">
        <v>953</v>
      </c>
      <c r="G411" s="780" t="s">
        <v>954</v>
      </c>
      <c r="H411" s="780" t="s">
        <v>955</v>
      </c>
      <c r="I411" s="780" t="s">
        <v>956</v>
      </c>
      <c r="J411" s="780" t="s">
        <v>1733</v>
      </c>
      <c r="K411" s="501"/>
      <c r="L411" s="503" t="str">
        <f>IF(K411=1,E411*(1/5),IF(K411=2,E411*(2/5),IF(K411=3,E411*(3/5),IF(K411=4,E411*(4/5),IF(K411=5,E411*(5/5),IF(K411="TB","TB","sila pilih TB atau 1-5"))))))</f>
        <v>sila pilih TB atau 1-5</v>
      </c>
      <c r="M411" s="732" t="s">
        <v>1870</v>
      </c>
      <c r="N411" s="736"/>
    </row>
    <row r="412" spans="1:14" ht="175.5" customHeight="1" x14ac:dyDescent="0.25">
      <c r="A412" s="1088"/>
      <c r="B412" s="527">
        <v>12</v>
      </c>
      <c r="C412" s="699" t="s">
        <v>4</v>
      </c>
      <c r="D412" s="514" t="s">
        <v>1537</v>
      </c>
      <c r="E412" s="530">
        <v>0.66600000000000004</v>
      </c>
      <c r="F412" s="509" t="s">
        <v>372</v>
      </c>
      <c r="G412" s="502" t="s">
        <v>371</v>
      </c>
      <c r="H412" s="502" t="s">
        <v>370</v>
      </c>
      <c r="I412" s="502" t="s">
        <v>369</v>
      </c>
      <c r="J412" s="502" t="s">
        <v>993</v>
      </c>
      <c r="K412" s="501"/>
      <c r="L412" s="503" t="str">
        <f>IF(K412=1,E412*(1/5),IF(K412=2,E412*(2/5),IF(K412=3,E412*(3/5),IF(K412=4,E412*(4/5),IF(K412=5,E412*(5/5),"sila pilih 1-5")))))</f>
        <v>sila pilih 1-5</v>
      </c>
      <c r="M412" s="732" t="s">
        <v>1871</v>
      </c>
      <c r="N412" s="736"/>
    </row>
    <row r="413" spans="1:14" ht="43.5" customHeight="1" x14ac:dyDescent="0.25">
      <c r="A413" s="1112"/>
      <c r="B413" s="1327" t="s">
        <v>1872</v>
      </c>
      <c r="C413" s="1327"/>
      <c r="D413" s="1328"/>
      <c r="E413" s="1056">
        <f>SUM(E415:E430)</f>
        <v>2.4000000000000004</v>
      </c>
      <c r="F413" s="1121"/>
      <c r="G413" s="1122"/>
      <c r="H413" s="1122"/>
      <c r="I413" s="1122"/>
      <c r="J413" s="1122"/>
      <c r="K413" s="1058"/>
      <c r="L413" s="1059">
        <f>SUM(L415:L430)</f>
        <v>0</v>
      </c>
      <c r="M413" s="1122"/>
      <c r="N413" s="1241"/>
    </row>
    <row r="414" spans="1:14" ht="30" customHeight="1" x14ac:dyDescent="0.25">
      <c r="A414" s="1088"/>
      <c r="B414" s="1153" t="s">
        <v>894</v>
      </c>
      <c r="C414" s="1145"/>
      <c r="D414" s="1147" t="s">
        <v>1086</v>
      </c>
      <c r="E414" s="1089"/>
      <c r="F414" s="1154"/>
      <c r="G414" s="1155"/>
      <c r="H414" s="1155"/>
      <c r="I414" s="1155"/>
      <c r="J414" s="1155"/>
      <c r="K414" s="1156"/>
      <c r="L414" s="1157"/>
      <c r="M414" s="1155"/>
      <c r="N414" s="1250"/>
    </row>
    <row r="415" spans="1:14" ht="409.5" customHeight="1" x14ac:dyDescent="0.25">
      <c r="A415" s="1088"/>
      <c r="B415" s="512">
        <v>13</v>
      </c>
      <c r="C415" s="505" t="s">
        <v>17</v>
      </c>
      <c r="D415" s="525" t="s">
        <v>1458</v>
      </c>
      <c r="E415" s="1270">
        <v>0.12</v>
      </c>
      <c r="F415" s="1055" t="s">
        <v>953</v>
      </c>
      <c r="G415" s="780" t="s">
        <v>954</v>
      </c>
      <c r="H415" s="780" t="s">
        <v>955</v>
      </c>
      <c r="I415" s="780" t="s">
        <v>956</v>
      </c>
      <c r="J415" s="780" t="s">
        <v>1733</v>
      </c>
      <c r="K415" s="501"/>
      <c r="L415" s="503" t="str">
        <f>IF(K415=1,E415*(1/5),IF(K415=2,E415*(2/5),IF(K415=3,E415*(3/5),IF(K415=4,E415*(4/5),IF(K415=5,E415*(5/5),"sila pilih 1-5")))))</f>
        <v>sila pilih 1-5</v>
      </c>
      <c r="M415" s="518" t="s">
        <v>1873</v>
      </c>
      <c r="N415" s="736"/>
    </row>
    <row r="416" spans="1:14" ht="60" customHeight="1" x14ac:dyDescent="0.25">
      <c r="A416" s="1158"/>
      <c r="B416" s="1159" t="s">
        <v>904</v>
      </c>
      <c r="C416" s="1160"/>
      <c r="D416" s="1161" t="s">
        <v>1521</v>
      </c>
      <c r="E416" s="1089"/>
      <c r="F416" s="1093"/>
      <c r="G416" s="1094"/>
      <c r="H416" s="1094"/>
      <c r="I416" s="1094"/>
      <c r="J416" s="1095"/>
      <c r="K416" s="906"/>
      <c r="L416" s="940"/>
      <c r="M416" s="1162"/>
      <c r="N416" s="1240"/>
    </row>
    <row r="417" spans="1:14" ht="203.25" customHeight="1" x14ac:dyDescent="0.25">
      <c r="A417" s="1088"/>
      <c r="B417" s="527">
        <v>14</v>
      </c>
      <c r="C417" s="699" t="s">
        <v>17</v>
      </c>
      <c r="D417" s="525" t="s">
        <v>1536</v>
      </c>
      <c r="E417" s="1270">
        <v>0.12</v>
      </c>
      <c r="F417" s="665" t="s">
        <v>30</v>
      </c>
      <c r="G417" s="874"/>
      <c r="H417" s="874"/>
      <c r="I417" s="874"/>
      <c r="J417" s="666" t="s">
        <v>31</v>
      </c>
      <c r="K417" s="501"/>
      <c r="L417" s="503" t="str">
        <f>IF(K417=1,E417*0,IF(K417=5,E417*1,"sila pilih 1 atau 5 sahaja"))</f>
        <v>sila pilih 1 atau 5 sahaja</v>
      </c>
      <c r="M417" s="518" t="s">
        <v>1874</v>
      </c>
      <c r="N417" s="736"/>
    </row>
    <row r="418" spans="1:14" ht="36" x14ac:dyDescent="0.25">
      <c r="A418" s="1158"/>
      <c r="B418" s="1159" t="s">
        <v>911</v>
      </c>
      <c r="C418" s="1160"/>
      <c r="D418" s="1161" t="s">
        <v>1522</v>
      </c>
      <c r="E418" s="1089"/>
      <c r="F418" s="1093"/>
      <c r="G418" s="1094"/>
      <c r="H418" s="1094"/>
      <c r="I418" s="1094"/>
      <c r="J418" s="1095"/>
      <c r="K418" s="906"/>
      <c r="L418" s="940"/>
      <c r="M418" s="1162"/>
      <c r="N418" s="1240"/>
    </row>
    <row r="419" spans="1:14" ht="87.75" customHeight="1" x14ac:dyDescent="0.25">
      <c r="A419" s="1088"/>
      <c r="B419" s="527">
        <v>15</v>
      </c>
      <c r="C419" s="699" t="s">
        <v>17</v>
      </c>
      <c r="D419" s="525" t="s">
        <v>1315</v>
      </c>
      <c r="E419" s="1270">
        <v>0.12</v>
      </c>
      <c r="F419" s="665" t="s">
        <v>1087</v>
      </c>
      <c r="G419" s="837"/>
      <c r="H419" s="502" t="s">
        <v>1088</v>
      </c>
      <c r="I419" s="837"/>
      <c r="J419" s="666" t="s">
        <v>1089</v>
      </c>
      <c r="K419" s="501"/>
      <c r="L419" s="503" t="str">
        <f>IF(K419=1,E419*(0/3),IF(K419=3,E419*(1/2),IF(K419=5,E419*(2/2),"sila pilih 1,3 atau 5")))</f>
        <v>sila pilih 1,3 atau 5</v>
      </c>
      <c r="M419" s="729" t="s">
        <v>1875</v>
      </c>
      <c r="N419" s="736"/>
    </row>
    <row r="420" spans="1:14" ht="49.5" customHeight="1" x14ac:dyDescent="0.25">
      <c r="A420" s="1158"/>
      <c r="B420" s="1159" t="s">
        <v>1090</v>
      </c>
      <c r="C420" s="1160"/>
      <c r="D420" s="1161" t="s">
        <v>1876</v>
      </c>
      <c r="E420" s="1089"/>
      <c r="F420" s="1093"/>
      <c r="G420" s="1094"/>
      <c r="H420" s="1094"/>
      <c r="I420" s="1094"/>
      <c r="J420" s="1095"/>
      <c r="K420" s="906"/>
      <c r="L420" s="940"/>
      <c r="M420" s="1162"/>
      <c r="N420" s="1240"/>
    </row>
    <row r="421" spans="1:14" ht="234" customHeight="1" x14ac:dyDescent="0.25">
      <c r="A421" s="1088"/>
      <c r="B421" s="527">
        <v>16</v>
      </c>
      <c r="C421" s="699" t="s">
        <v>17</v>
      </c>
      <c r="D421" s="686" t="s">
        <v>1877</v>
      </c>
      <c r="E421" s="1270">
        <v>0.12</v>
      </c>
      <c r="F421" s="1055" t="s">
        <v>953</v>
      </c>
      <c r="G421" s="780" t="s">
        <v>954</v>
      </c>
      <c r="H421" s="780" t="s">
        <v>955</v>
      </c>
      <c r="I421" s="780" t="s">
        <v>956</v>
      </c>
      <c r="J421" s="780" t="s">
        <v>1733</v>
      </c>
      <c r="K421" s="501"/>
      <c r="L421" s="503" t="str">
        <f>IF(K421=1,E421*(1/5),IF(K421=2,E421*(2/5),IF(K421=3,E421*(3/5),IF(K421=4,E421*(4/5),IF(K421=5,E421*(5/5),"sila pilih 1-5")))))</f>
        <v>sila pilih 1-5</v>
      </c>
      <c r="M421" s="733" t="s">
        <v>1878</v>
      </c>
      <c r="N421" s="736"/>
    </row>
    <row r="422" spans="1:14" ht="45" customHeight="1" x14ac:dyDescent="0.25">
      <c r="A422" s="1158"/>
      <c r="B422" s="1159" t="s">
        <v>1091</v>
      </c>
      <c r="C422" s="1160"/>
      <c r="D422" s="1161" t="s">
        <v>1092</v>
      </c>
      <c r="E422" s="1089"/>
      <c r="F422" s="1093"/>
      <c r="G422" s="1094"/>
      <c r="H422" s="1094"/>
      <c r="I422" s="1094"/>
      <c r="J422" s="1095"/>
      <c r="K422" s="906"/>
      <c r="L422" s="940"/>
      <c r="M422" s="1163"/>
      <c r="N422" s="1240"/>
    </row>
    <row r="423" spans="1:14" ht="130.5" customHeight="1" x14ac:dyDescent="0.25">
      <c r="A423" s="1158"/>
      <c r="B423" s="512">
        <v>17</v>
      </c>
      <c r="C423" s="699" t="s">
        <v>17</v>
      </c>
      <c r="D423" s="525" t="s">
        <v>1316</v>
      </c>
      <c r="E423" s="1270">
        <v>0.12</v>
      </c>
      <c r="F423" s="665" t="s">
        <v>1079</v>
      </c>
      <c r="G423" s="874"/>
      <c r="H423" s="502" t="s">
        <v>1080</v>
      </c>
      <c r="I423" s="874"/>
      <c r="J423" s="666" t="s">
        <v>1081</v>
      </c>
      <c r="K423" s="501"/>
      <c r="L423" s="503" t="str">
        <f>IF(K423=1,E423*(0/3),IF(K423=3,E423*(1/2),IF(K423=5,E423*(2/2),"sila pilih 1,3 atau 5")))</f>
        <v>sila pilih 1,3 atau 5</v>
      </c>
      <c r="M423" s="518" t="s">
        <v>1879</v>
      </c>
      <c r="N423" s="736"/>
    </row>
    <row r="424" spans="1:14" ht="321" customHeight="1" x14ac:dyDescent="0.25">
      <c r="A424" s="1088"/>
      <c r="B424" s="512">
        <v>18</v>
      </c>
      <c r="C424" s="505" t="s">
        <v>19</v>
      </c>
      <c r="D424" s="515" t="s">
        <v>1449</v>
      </c>
      <c r="E424" s="1270">
        <v>0.12</v>
      </c>
      <c r="F424" s="1055" t="s">
        <v>953</v>
      </c>
      <c r="G424" s="780" t="s">
        <v>954</v>
      </c>
      <c r="H424" s="780" t="s">
        <v>955</v>
      </c>
      <c r="I424" s="780" t="s">
        <v>956</v>
      </c>
      <c r="J424" s="780" t="s">
        <v>1733</v>
      </c>
      <c r="K424" s="701"/>
      <c r="L424" s="779" t="str">
        <f>IF(K424=1,E424*(1/5),IF(K424=2,E424*(2/5),IF(K424=3,E424*(3/5),IF(K424=4,E424*(4/5),IF(K424=5,E424*(5/5),"sila pilih 1-5")))))</f>
        <v>sila pilih 1-5</v>
      </c>
      <c r="M424" s="739" t="s">
        <v>1880</v>
      </c>
      <c r="N424" s="736"/>
    </row>
    <row r="425" spans="1:14" ht="408.75" customHeight="1" x14ac:dyDescent="0.25">
      <c r="A425" s="1088"/>
      <c r="B425" s="512">
        <v>19</v>
      </c>
      <c r="C425" s="505" t="s">
        <v>20</v>
      </c>
      <c r="D425" s="686" t="s">
        <v>1560</v>
      </c>
      <c r="E425" s="1270">
        <v>0.12</v>
      </c>
      <c r="F425" s="509" t="s">
        <v>372</v>
      </c>
      <c r="G425" s="502" t="s">
        <v>371</v>
      </c>
      <c r="H425" s="502" t="s">
        <v>370</v>
      </c>
      <c r="I425" s="502" t="s">
        <v>369</v>
      </c>
      <c r="J425" s="502" t="s">
        <v>993</v>
      </c>
      <c r="K425" s="501"/>
      <c r="L425" s="503" t="str">
        <f>IF(K425=1,E425*(1/5),IF(K425=2,E425*(2/5),IF(K425=3,E425*(3/5),IF(K425=4,E425*(4/5),IF(K425=5,E425*(5/5),"sila pilih 1-5")))))</f>
        <v>sila pilih 1-5</v>
      </c>
      <c r="M425" s="518" t="s">
        <v>1881</v>
      </c>
      <c r="N425" s="736"/>
    </row>
    <row r="426" spans="1:14" ht="409.6" customHeight="1" x14ac:dyDescent="0.25">
      <c r="A426" s="1088"/>
      <c r="B426" s="527">
        <v>20</v>
      </c>
      <c r="C426" s="699" t="s">
        <v>21</v>
      </c>
      <c r="D426" s="525" t="s">
        <v>1450</v>
      </c>
      <c r="E426" s="1270">
        <v>0.12</v>
      </c>
      <c r="F426" s="1055" t="s">
        <v>953</v>
      </c>
      <c r="G426" s="780" t="s">
        <v>954</v>
      </c>
      <c r="H426" s="780" t="s">
        <v>955</v>
      </c>
      <c r="I426" s="780" t="s">
        <v>956</v>
      </c>
      <c r="J426" s="780" t="s">
        <v>1733</v>
      </c>
      <c r="K426" s="501"/>
      <c r="L426" s="503" t="str">
        <f>IF(K426=1,E426*(1/5),IF(K426=2,E426*(2/5),IF(K426=3,E426*(3/5),IF(K426=4,E426*(4/5),IF(K426=5,E426*(5/5),IF(K426="TB","TB","sila pilih TB atau 1-5"))))))</f>
        <v>sila pilih TB atau 1-5</v>
      </c>
      <c r="M426" s="700" t="s">
        <v>1882</v>
      </c>
      <c r="N426" s="736"/>
    </row>
    <row r="427" spans="1:14" ht="304.89999999999998" customHeight="1" x14ac:dyDescent="0.25">
      <c r="A427" s="1088"/>
      <c r="B427" s="527">
        <v>21</v>
      </c>
      <c r="C427" s="699" t="s">
        <v>3</v>
      </c>
      <c r="D427" s="686" t="s">
        <v>1068</v>
      </c>
      <c r="E427" s="1270">
        <v>0.12</v>
      </c>
      <c r="F427" s="509" t="s">
        <v>372</v>
      </c>
      <c r="G427" s="502" t="s">
        <v>371</v>
      </c>
      <c r="H427" s="502" t="s">
        <v>370</v>
      </c>
      <c r="I427" s="502" t="s">
        <v>369</v>
      </c>
      <c r="J427" s="502" t="s">
        <v>993</v>
      </c>
      <c r="K427" s="501"/>
      <c r="L427" s="503" t="str">
        <f>IF(K427=1,E427*(1/5),IF(K427=2,E427*(2/5),IF(K427=3,E427*(3/5),IF(K427=4,E427*(4/5),IF(K427=5,E427*(5/5),"sila pilih 1-5")))))</f>
        <v>sila pilih 1-5</v>
      </c>
      <c r="M427" s="700" t="s">
        <v>1883</v>
      </c>
      <c r="N427" s="736"/>
    </row>
    <row r="428" spans="1:14" ht="294.75" customHeight="1" x14ac:dyDescent="0.25">
      <c r="A428" s="1088"/>
      <c r="B428" s="527">
        <v>22</v>
      </c>
      <c r="C428" s="699" t="s">
        <v>4</v>
      </c>
      <c r="D428" s="525" t="s">
        <v>1325</v>
      </c>
      <c r="E428" s="1270">
        <v>0.12</v>
      </c>
      <c r="F428" s="509" t="s">
        <v>372</v>
      </c>
      <c r="G428" s="502" t="s">
        <v>371</v>
      </c>
      <c r="H428" s="502" t="s">
        <v>370</v>
      </c>
      <c r="I428" s="502" t="s">
        <v>369</v>
      </c>
      <c r="J428" s="502" t="s">
        <v>993</v>
      </c>
      <c r="K428" s="501"/>
      <c r="L428" s="503" t="str">
        <f>IF(K428=1,E428*(1/5),IF(K428=2,E428*(2/5),IF(K428=3,E428*(3/5),IF(K428=4,E428*(4/5),IF(K428=5,E428*(5/5),"sila pilih 1-5")))))</f>
        <v>sila pilih 1-5</v>
      </c>
      <c r="M428" s="700" t="s">
        <v>1884</v>
      </c>
      <c r="N428" s="736"/>
    </row>
    <row r="429" spans="1:14" ht="162.75" customHeight="1" x14ac:dyDescent="0.25">
      <c r="A429" s="1088"/>
      <c r="B429" s="527">
        <v>23</v>
      </c>
      <c r="C429" s="699" t="s">
        <v>826</v>
      </c>
      <c r="D429" s="525" t="s">
        <v>1523</v>
      </c>
      <c r="E429" s="1270">
        <v>0.12</v>
      </c>
      <c r="F429" s="509" t="s">
        <v>372</v>
      </c>
      <c r="G429" s="502" t="s">
        <v>371</v>
      </c>
      <c r="H429" s="502" t="s">
        <v>370</v>
      </c>
      <c r="I429" s="502" t="s">
        <v>369</v>
      </c>
      <c r="J429" s="502" t="s">
        <v>993</v>
      </c>
      <c r="K429" s="501"/>
      <c r="L429" s="503" t="str">
        <f>IF(K429=1,E429*(1/5),IF(K429=2,E429*(2/5),IF(K429=3,E429*(3/5),IF(K429=4,E429*(4/5),IF(K429=5,E429*(5/5),"sila pilih 1-5")))))</f>
        <v>sila pilih 1-5</v>
      </c>
      <c r="M429" s="700" t="s">
        <v>1885</v>
      </c>
      <c r="N429" s="736"/>
    </row>
    <row r="430" spans="1:14" ht="186.75" customHeight="1" x14ac:dyDescent="0.25">
      <c r="A430" s="1088"/>
      <c r="B430" s="527">
        <v>24</v>
      </c>
      <c r="C430" s="699" t="s">
        <v>828</v>
      </c>
      <c r="D430" s="686" t="s">
        <v>1886</v>
      </c>
      <c r="E430" s="530">
        <v>1.08</v>
      </c>
      <c r="F430" s="509" t="s">
        <v>372</v>
      </c>
      <c r="G430" s="502" t="s">
        <v>371</v>
      </c>
      <c r="H430" s="502" t="s">
        <v>370</v>
      </c>
      <c r="I430" s="502" t="s">
        <v>369</v>
      </c>
      <c r="J430" s="502" t="s">
        <v>993</v>
      </c>
      <c r="K430" s="501"/>
      <c r="L430" s="503" t="str">
        <f>IF(K430=1,E430*(1/5),IF(K430=2,E430*(2/5),IF(K430=3,E430*(3/5),IF(K430=4,E430*(4/5),IF(K430=5,E430*(5/5),"sila pilih 1-5")))))</f>
        <v>sila pilih 1-5</v>
      </c>
      <c r="M430" s="700" t="s">
        <v>1887</v>
      </c>
      <c r="N430" s="736"/>
    </row>
    <row r="431" spans="1:14" ht="29.25" customHeight="1" x14ac:dyDescent="0.25">
      <c r="A431" s="1164" t="s">
        <v>1093</v>
      </c>
      <c r="B431" s="1165"/>
      <c r="C431" s="1165"/>
      <c r="D431" s="1128"/>
      <c r="E431" s="1166">
        <f>SUM(E432,E440,E449,E458,E463,E465)</f>
        <v>8</v>
      </c>
      <c r="F431" s="1130"/>
      <c r="G431" s="1131"/>
      <c r="H431" s="1131"/>
      <c r="I431" s="1131"/>
      <c r="J431" s="1131"/>
      <c r="K431" s="1133"/>
      <c r="L431" s="1129">
        <f>SUM(L432,L440,L449,L458,L465,L463)</f>
        <v>0</v>
      </c>
      <c r="M431" s="1132"/>
      <c r="N431" s="1240"/>
    </row>
    <row r="432" spans="1:14" x14ac:dyDescent="0.25">
      <c r="A432" s="1112"/>
      <c r="B432" s="1327" t="s">
        <v>1411</v>
      </c>
      <c r="C432" s="1327"/>
      <c r="D432" s="1328"/>
      <c r="E432" s="1056">
        <f>SUM(E434:E439)</f>
        <v>1.6</v>
      </c>
      <c r="F432" s="1121"/>
      <c r="G432" s="1122"/>
      <c r="H432" s="1122"/>
      <c r="I432" s="1122"/>
      <c r="J432" s="1122"/>
      <c r="K432" s="1058"/>
      <c r="L432" s="1059">
        <f>SUM(L434:L439)</f>
        <v>0</v>
      </c>
      <c r="M432" s="1122"/>
      <c r="N432" s="1241"/>
    </row>
    <row r="433" spans="1:14" ht="30.75" customHeight="1" x14ac:dyDescent="0.25">
      <c r="A433" s="1124"/>
      <c r="B433" s="1041" t="s">
        <v>929</v>
      </c>
      <c r="C433" s="1042"/>
      <c r="D433" s="1042" t="s">
        <v>949</v>
      </c>
      <c r="E433" s="1062"/>
      <c r="F433" s="1063"/>
      <c r="G433" s="1064"/>
      <c r="H433" s="1064"/>
      <c r="I433" s="1064"/>
      <c r="J433" s="1064"/>
      <c r="K433" s="1064"/>
      <c r="L433" s="1065"/>
      <c r="M433" s="1066"/>
      <c r="N433" s="1250"/>
    </row>
    <row r="434" spans="1:14" ht="190.5" customHeight="1" x14ac:dyDescent="0.25">
      <c r="A434" s="1124"/>
      <c r="B434" s="692">
        <v>1</v>
      </c>
      <c r="C434" s="690" t="s">
        <v>17</v>
      </c>
      <c r="D434" s="518" t="s">
        <v>1094</v>
      </c>
      <c r="E434" s="1270">
        <v>0.16000000000000003</v>
      </c>
      <c r="F434" s="509" t="s">
        <v>372</v>
      </c>
      <c r="G434" s="502" t="s">
        <v>371</v>
      </c>
      <c r="H434" s="502" t="s">
        <v>370</v>
      </c>
      <c r="I434" s="502" t="s">
        <v>369</v>
      </c>
      <c r="J434" s="502" t="s">
        <v>993</v>
      </c>
      <c r="K434" s="1075"/>
      <c r="L434" s="503" t="str">
        <f>IF(K434=1,E434*(1/5),IF(K434=2,E434*(2/5),IF(K434=3,E434*(3/5),IF(K434=4,E434*(4/5),IF(K434=5,E434*(5/5),"sila pilih 1-5")))))</f>
        <v>sila pilih 1-5</v>
      </c>
      <c r="M434" s="667" t="s">
        <v>1888</v>
      </c>
      <c r="N434" s="736"/>
    </row>
    <row r="435" spans="1:14" ht="42" customHeight="1" x14ac:dyDescent="0.25">
      <c r="A435" s="1124"/>
      <c r="B435" s="935" t="s">
        <v>1095</v>
      </c>
      <c r="C435" s="1329" t="s">
        <v>1332</v>
      </c>
      <c r="D435" s="1330"/>
      <c r="E435" s="1062"/>
      <c r="F435" s="1063"/>
      <c r="G435" s="1064"/>
      <c r="H435" s="1064"/>
      <c r="I435" s="1064"/>
      <c r="J435" s="1064"/>
      <c r="K435" s="1064"/>
      <c r="L435" s="1065"/>
      <c r="M435" s="1066"/>
      <c r="N435" s="1250"/>
    </row>
    <row r="436" spans="1:14" ht="345.75" customHeight="1" x14ac:dyDescent="0.25">
      <c r="A436" s="1088"/>
      <c r="B436" s="527">
        <v>2</v>
      </c>
      <c r="C436" s="699" t="s">
        <v>17</v>
      </c>
      <c r="D436" s="525" t="s">
        <v>1524</v>
      </c>
      <c r="E436" s="528">
        <v>0.8</v>
      </c>
      <c r="F436" s="509" t="s">
        <v>372</v>
      </c>
      <c r="G436" s="502" t="s">
        <v>371</v>
      </c>
      <c r="H436" s="502" t="s">
        <v>370</v>
      </c>
      <c r="I436" s="502" t="s">
        <v>369</v>
      </c>
      <c r="J436" s="502" t="s">
        <v>993</v>
      </c>
      <c r="K436" s="501"/>
      <c r="L436" s="503" t="str">
        <f>IF(K436=1,E436*(1/5),IF(K436=2,E436*(2/5),IF(K436=3,E436*(3/5),IF(K436=4,E436*(4/5),IF(K436=5,E436*(5/5),"sila pilih 1-5")))))</f>
        <v>sila pilih 1-5</v>
      </c>
      <c r="M436" s="518" t="s">
        <v>1889</v>
      </c>
      <c r="N436" s="736"/>
    </row>
    <row r="437" spans="1:14" ht="225" customHeight="1" x14ac:dyDescent="0.25">
      <c r="A437" s="1107"/>
      <c r="B437" s="512">
        <v>3</v>
      </c>
      <c r="C437" s="688" t="s">
        <v>19</v>
      </c>
      <c r="D437" s="525" t="s">
        <v>1096</v>
      </c>
      <c r="E437" s="691">
        <v>0.21333333333333335</v>
      </c>
      <c r="F437" s="509" t="s">
        <v>1097</v>
      </c>
      <c r="G437" s="837"/>
      <c r="H437" s="502" t="s">
        <v>1098</v>
      </c>
      <c r="I437" s="837"/>
      <c r="J437" s="502" t="s">
        <v>1099</v>
      </c>
      <c r="K437" s="510"/>
      <c r="L437" s="503" t="str">
        <f>IF(K437=1,E437*(0/3),IF(K437=3,E437*(1/2),IF(K437=5,E437*(2/2),"sila pilih 1,3 atau 5")))</f>
        <v>sila pilih 1,3 atau 5</v>
      </c>
      <c r="M437" s="518" t="s">
        <v>1890</v>
      </c>
      <c r="N437" s="736"/>
    </row>
    <row r="438" spans="1:14" ht="135.75" customHeight="1" x14ac:dyDescent="0.25">
      <c r="A438" s="1088"/>
      <c r="B438" s="527">
        <v>4</v>
      </c>
      <c r="C438" s="526" t="s">
        <v>20</v>
      </c>
      <c r="D438" s="525" t="s">
        <v>1525</v>
      </c>
      <c r="E438" s="691">
        <v>0.21333333333333335</v>
      </c>
      <c r="F438" s="509" t="s">
        <v>372</v>
      </c>
      <c r="G438" s="502" t="s">
        <v>371</v>
      </c>
      <c r="H438" s="502" t="s">
        <v>370</v>
      </c>
      <c r="I438" s="502" t="s">
        <v>369</v>
      </c>
      <c r="J438" s="502" t="s">
        <v>993</v>
      </c>
      <c r="K438" s="501"/>
      <c r="L438" s="503" t="str">
        <f>IF(K438=1,E438*(1/5),IF(K438=2,E438*(2/5),IF(K438=3,E438*(3/5),IF(K438=4,E438*(4/5),IF(K438=5,E438*(5/5),"sila pilih 1-5")))))</f>
        <v>sila pilih 1-5</v>
      </c>
      <c r="M438" s="518" t="s">
        <v>1891</v>
      </c>
      <c r="N438" s="736"/>
    </row>
    <row r="439" spans="1:14" ht="144" customHeight="1" x14ac:dyDescent="0.25">
      <c r="A439" s="1107"/>
      <c r="B439" s="512">
        <v>5</v>
      </c>
      <c r="C439" s="688" t="s">
        <v>21</v>
      </c>
      <c r="D439" s="1167" t="s">
        <v>1100</v>
      </c>
      <c r="E439" s="691">
        <v>0.21333333333333335</v>
      </c>
      <c r="F439" s="509" t="s">
        <v>372</v>
      </c>
      <c r="G439" s="502" t="s">
        <v>371</v>
      </c>
      <c r="H439" s="502" t="s">
        <v>370</v>
      </c>
      <c r="I439" s="502" t="s">
        <v>369</v>
      </c>
      <c r="J439" s="502" t="s">
        <v>993</v>
      </c>
      <c r="K439" s="501"/>
      <c r="L439" s="503" t="str">
        <f>IF(K439=1,E439*(1/5),IF(K439=2,E439*(2/5),IF(K439=3,E439*(3/5),IF(K439=4,E439*(4/5),IF(K439=5,E439*(5/5),"sila pilih 1-5")))))</f>
        <v>sila pilih 1-5</v>
      </c>
      <c r="M439" s="851" t="s">
        <v>1561</v>
      </c>
      <c r="N439" s="736"/>
    </row>
    <row r="440" spans="1:14" x14ac:dyDescent="0.25">
      <c r="A440" s="1112"/>
      <c r="B440" s="1327" t="s">
        <v>1410</v>
      </c>
      <c r="C440" s="1327"/>
      <c r="D440" s="1328"/>
      <c r="E440" s="1056">
        <f>SUM(E442:E448)</f>
        <v>1.6</v>
      </c>
      <c r="F440" s="1121"/>
      <c r="G440" s="1122"/>
      <c r="H440" s="1122"/>
      <c r="I440" s="1122"/>
      <c r="J440" s="1122"/>
      <c r="K440" s="1059"/>
      <c r="L440" s="1059">
        <f>SUM(L442:L448)</f>
        <v>0</v>
      </c>
      <c r="M440" s="1122"/>
      <c r="N440" s="1241"/>
    </row>
    <row r="441" spans="1:14" ht="29.25" customHeight="1" x14ac:dyDescent="0.25">
      <c r="A441" s="1124"/>
      <c r="B441" s="1041" t="s">
        <v>936</v>
      </c>
      <c r="C441" s="1042"/>
      <c r="D441" s="1042" t="s">
        <v>949</v>
      </c>
      <c r="E441" s="1062"/>
      <c r="F441" s="1063"/>
      <c r="G441" s="1064"/>
      <c r="H441" s="1064"/>
      <c r="I441" s="1064"/>
      <c r="J441" s="1064"/>
      <c r="K441" s="1064"/>
      <c r="L441" s="1065"/>
      <c r="M441" s="1066"/>
      <c r="N441" s="1250"/>
    </row>
    <row r="442" spans="1:14" ht="206.25" customHeight="1" x14ac:dyDescent="0.25">
      <c r="A442" s="1124"/>
      <c r="B442" s="692">
        <v>6</v>
      </c>
      <c r="C442" s="690" t="s">
        <v>17</v>
      </c>
      <c r="D442" s="518" t="s">
        <v>1094</v>
      </c>
      <c r="E442" s="1270">
        <v>0.16000000000000003</v>
      </c>
      <c r="F442" s="509" t="s">
        <v>372</v>
      </c>
      <c r="G442" s="502" t="s">
        <v>371</v>
      </c>
      <c r="H442" s="502" t="s">
        <v>370</v>
      </c>
      <c r="I442" s="502" t="s">
        <v>369</v>
      </c>
      <c r="J442" s="502" t="s">
        <v>993</v>
      </c>
      <c r="K442" s="1075"/>
      <c r="L442" s="503" t="str">
        <f>IF(K442=1,E442*(1/5),IF(K442=2,E442*(2/5),IF(K442=3,E442*(3/5),IF(K442=4,E442*(4/5),IF(K442=5,E442*(5/5),"sila pilih 1-5")))))</f>
        <v>sila pilih 1-5</v>
      </c>
      <c r="M442" s="667" t="s">
        <v>1892</v>
      </c>
      <c r="N442" s="736"/>
    </row>
    <row r="443" spans="1:14" ht="32.25" customHeight="1" x14ac:dyDescent="0.25">
      <c r="A443" s="1124"/>
      <c r="B443" s="935" t="s">
        <v>1101</v>
      </c>
      <c r="C443" s="1329" t="s">
        <v>1332</v>
      </c>
      <c r="D443" s="1330"/>
      <c r="E443" s="1062"/>
      <c r="F443" s="1063"/>
      <c r="G443" s="1064"/>
      <c r="H443" s="1064"/>
      <c r="I443" s="1064"/>
      <c r="J443" s="1064"/>
      <c r="K443" s="1064"/>
      <c r="L443" s="1065"/>
      <c r="M443" s="1066"/>
      <c r="N443" s="1250"/>
    </row>
    <row r="444" spans="1:14" ht="342" x14ac:dyDescent="0.25">
      <c r="A444" s="1088"/>
      <c r="B444" s="527">
        <v>7</v>
      </c>
      <c r="C444" s="699" t="s">
        <v>17</v>
      </c>
      <c r="D444" s="525" t="s">
        <v>1526</v>
      </c>
      <c r="E444" s="528">
        <v>0.26666666666666666</v>
      </c>
      <c r="F444" s="509" t="s">
        <v>372</v>
      </c>
      <c r="G444" s="502" t="s">
        <v>371</v>
      </c>
      <c r="H444" s="502" t="s">
        <v>370</v>
      </c>
      <c r="I444" s="502" t="s">
        <v>369</v>
      </c>
      <c r="J444" s="502" t="s">
        <v>993</v>
      </c>
      <c r="K444" s="501"/>
      <c r="L444" s="503" t="str">
        <f>IF(K444=1,E444*(1/5),IF(K444=2,E444*(2/5),IF(K444=3,E444*(3/5),IF(K444=4,E444*(4/5),IF(K444=5,E444*(5/5),"sila pilih 1-5")))))</f>
        <v>sila pilih 1-5</v>
      </c>
      <c r="M444" s="518" t="s">
        <v>1893</v>
      </c>
      <c r="N444" s="736"/>
    </row>
    <row r="445" spans="1:14" ht="204" customHeight="1" x14ac:dyDescent="0.25">
      <c r="A445" s="1088"/>
      <c r="B445" s="527">
        <v>8</v>
      </c>
      <c r="C445" s="699" t="s">
        <v>19</v>
      </c>
      <c r="D445" s="525" t="s">
        <v>1894</v>
      </c>
      <c r="E445" s="528">
        <v>0.26666666666666666</v>
      </c>
      <c r="F445" s="509" t="s">
        <v>372</v>
      </c>
      <c r="G445" s="502" t="s">
        <v>371</v>
      </c>
      <c r="H445" s="502" t="s">
        <v>370</v>
      </c>
      <c r="I445" s="502" t="s">
        <v>369</v>
      </c>
      <c r="J445" s="502" t="s">
        <v>993</v>
      </c>
      <c r="K445" s="501"/>
      <c r="L445" s="503" t="str">
        <f>IF(K445=1,E445*(1/5),IF(K445=2,E445*(2/5),IF(K445=3,E445*(3/5),IF(K445=4,E445*(4/5),IF(K445=5,E445*(5/5),"sila pilih 1-5")))))</f>
        <v>sila pilih 1-5</v>
      </c>
      <c r="M445" s="518" t="s">
        <v>1895</v>
      </c>
      <c r="N445" s="736"/>
    </row>
    <row r="446" spans="1:14" ht="225" customHeight="1" x14ac:dyDescent="0.25">
      <c r="A446" s="1088"/>
      <c r="B446" s="527">
        <v>9</v>
      </c>
      <c r="C446" s="526" t="s">
        <v>20</v>
      </c>
      <c r="D446" s="525" t="s">
        <v>1372</v>
      </c>
      <c r="E446" s="528">
        <v>0.26666666666666666</v>
      </c>
      <c r="F446" s="509" t="s">
        <v>1097</v>
      </c>
      <c r="G446" s="502" t="s">
        <v>1102</v>
      </c>
      <c r="H446" s="978" t="s">
        <v>1103</v>
      </c>
      <c r="I446" s="710" t="s">
        <v>1104</v>
      </c>
      <c r="J446" s="502" t="s">
        <v>1105</v>
      </c>
      <c r="K446" s="501"/>
      <c r="L446" s="503" t="str">
        <f>IF(K446=1,E446*(0/4),IF(K446=2,E446*(1/4),IF(K446=3,E446*(2/4),IF(K446=4,E446*(3/4),IF(K446=5,E446*(4/4),"sila pilih 1-5")))))</f>
        <v>sila pilih 1-5</v>
      </c>
      <c r="M446" s="518" t="s">
        <v>1896</v>
      </c>
      <c r="N446" s="736"/>
    </row>
    <row r="447" spans="1:14" ht="142.5" customHeight="1" x14ac:dyDescent="0.25">
      <c r="A447" s="1088"/>
      <c r="B447" s="527">
        <v>10</v>
      </c>
      <c r="C447" s="526" t="s">
        <v>21</v>
      </c>
      <c r="D447" s="525" t="s">
        <v>1373</v>
      </c>
      <c r="E447" s="528">
        <v>0.32000000000000006</v>
      </c>
      <c r="F447" s="509" t="s">
        <v>372</v>
      </c>
      <c r="G447" s="502" t="s">
        <v>371</v>
      </c>
      <c r="H447" s="502" t="s">
        <v>370</v>
      </c>
      <c r="I447" s="502" t="s">
        <v>369</v>
      </c>
      <c r="J447" s="502" t="s">
        <v>993</v>
      </c>
      <c r="K447" s="501"/>
      <c r="L447" s="503" t="str">
        <f>IF(K447=1,E447*(1/5),IF(K447=2,E447*(2/5),IF(K447=3,E447*(3/5),IF(K447=4,E447*(4/5),IF(K447=5,E447*(5/5),"sila pilih 1-5")))))</f>
        <v>sila pilih 1-5</v>
      </c>
      <c r="M447" s="518" t="s">
        <v>1897</v>
      </c>
      <c r="N447" s="736"/>
    </row>
    <row r="448" spans="1:14" ht="144" customHeight="1" x14ac:dyDescent="0.25">
      <c r="A448" s="1107"/>
      <c r="B448" s="512">
        <v>11</v>
      </c>
      <c r="C448" s="688" t="s">
        <v>3</v>
      </c>
      <c r="D448" s="1167" t="s">
        <v>1364</v>
      </c>
      <c r="E448" s="528">
        <v>0.32000000000000006</v>
      </c>
      <c r="F448" s="509" t="s">
        <v>372</v>
      </c>
      <c r="G448" s="502" t="s">
        <v>371</v>
      </c>
      <c r="H448" s="502" t="s">
        <v>370</v>
      </c>
      <c r="I448" s="502" t="s">
        <v>369</v>
      </c>
      <c r="J448" s="502" t="s">
        <v>993</v>
      </c>
      <c r="K448" s="501"/>
      <c r="L448" s="503" t="str">
        <f>IF(K448=1,E448*(1/5),IF(K448=2,E448*(2/5),IF(K448=3,E448*(3/5),IF(K448=4,E448*(4/5),IF(K448=5,E448*(5/5),"sila pilih 1-5")))))</f>
        <v>sila pilih 1-5</v>
      </c>
      <c r="M448" s="851" t="s">
        <v>1562</v>
      </c>
      <c r="N448" s="736"/>
    </row>
    <row r="449" spans="1:14" x14ac:dyDescent="0.25">
      <c r="A449" s="1112"/>
      <c r="B449" s="1327" t="s">
        <v>1409</v>
      </c>
      <c r="C449" s="1327"/>
      <c r="D449" s="1328"/>
      <c r="E449" s="1056">
        <f>SUM(E451:E457)</f>
        <v>0.79999999999999993</v>
      </c>
      <c r="F449" s="1121"/>
      <c r="G449" s="1122"/>
      <c r="H449" s="1122"/>
      <c r="I449" s="1122"/>
      <c r="J449" s="1122"/>
      <c r="K449" s="1058"/>
      <c r="L449" s="1059">
        <f>SUM(L451:L457)</f>
        <v>0</v>
      </c>
      <c r="M449" s="1122"/>
      <c r="N449" s="1241"/>
    </row>
    <row r="450" spans="1:14" ht="36" customHeight="1" x14ac:dyDescent="0.25">
      <c r="A450" s="1124"/>
      <c r="B450" s="1041" t="s">
        <v>943</v>
      </c>
      <c r="C450" s="1042"/>
      <c r="D450" s="1042" t="s">
        <v>949</v>
      </c>
      <c r="E450" s="1062"/>
      <c r="F450" s="1063"/>
      <c r="G450" s="1064"/>
      <c r="H450" s="1064"/>
      <c r="I450" s="1064"/>
      <c r="J450" s="1064"/>
      <c r="K450" s="1064"/>
      <c r="L450" s="1065"/>
      <c r="M450" s="1066"/>
      <c r="N450" s="1250"/>
    </row>
    <row r="451" spans="1:14" ht="208.5" customHeight="1" x14ac:dyDescent="0.25">
      <c r="A451" s="1124"/>
      <c r="B451" s="692">
        <v>12</v>
      </c>
      <c r="C451" s="690" t="s">
        <v>17</v>
      </c>
      <c r="D451" s="518" t="s">
        <v>1094</v>
      </c>
      <c r="E451" s="1270">
        <v>0.24</v>
      </c>
      <c r="F451" s="509" t="s">
        <v>372</v>
      </c>
      <c r="G451" s="502" t="s">
        <v>371</v>
      </c>
      <c r="H451" s="502" t="s">
        <v>370</v>
      </c>
      <c r="I451" s="502" t="s">
        <v>369</v>
      </c>
      <c r="J451" s="502" t="s">
        <v>993</v>
      </c>
      <c r="K451" s="1075"/>
      <c r="L451" s="503" t="str">
        <f>IF(K451=1,E451*(1/5),IF(K451=2,E451*(2/5),IF(K451=3,E451*(3/5),IF(K451=4,E451*(4/5),IF(K451=5,E451*(5/5),"sila pilih 1-5")))))</f>
        <v>sila pilih 1-5</v>
      </c>
      <c r="M451" s="667" t="s">
        <v>1888</v>
      </c>
      <c r="N451" s="736"/>
    </row>
    <row r="452" spans="1:14" ht="39.75" customHeight="1" x14ac:dyDescent="0.25">
      <c r="A452" s="1124"/>
      <c r="B452" s="935" t="s">
        <v>1106</v>
      </c>
      <c r="C452" s="1329" t="s">
        <v>1333</v>
      </c>
      <c r="D452" s="1330"/>
      <c r="E452" s="1062"/>
      <c r="F452" s="1063"/>
      <c r="G452" s="1064"/>
      <c r="H452" s="1064"/>
      <c r="I452" s="1064"/>
      <c r="J452" s="1064"/>
      <c r="K452" s="1064"/>
      <c r="L452" s="1065"/>
      <c r="M452" s="1066"/>
      <c r="N452" s="1250"/>
    </row>
    <row r="453" spans="1:14" ht="306.75" customHeight="1" x14ac:dyDescent="0.25">
      <c r="A453" s="1088"/>
      <c r="B453" s="527">
        <v>13</v>
      </c>
      <c r="C453" s="526" t="s">
        <v>17</v>
      </c>
      <c r="D453" s="525" t="s">
        <v>1527</v>
      </c>
      <c r="E453" s="528">
        <v>0.11199999999999999</v>
      </c>
      <c r="F453" s="509" t="s">
        <v>372</v>
      </c>
      <c r="G453" s="502" t="s">
        <v>371</v>
      </c>
      <c r="H453" s="502" t="s">
        <v>370</v>
      </c>
      <c r="I453" s="502" t="s">
        <v>369</v>
      </c>
      <c r="J453" s="502" t="s">
        <v>993</v>
      </c>
      <c r="K453" s="501"/>
      <c r="L453" s="503" t="str">
        <f>IF(K453=1,E453*(1/5),IF(K453=2,E453*(2/5),IF(K453=3,E453*(3/5),IF(K453=4,E453*(4/5),IF(K453=5,E453*(5/5),"sila pilih 1-5")))))</f>
        <v>sila pilih 1-5</v>
      </c>
      <c r="M453" s="518" t="s">
        <v>1898</v>
      </c>
      <c r="N453" s="736"/>
    </row>
    <row r="454" spans="1:14" ht="316.5" customHeight="1" x14ac:dyDescent="0.25">
      <c r="A454" s="1088"/>
      <c r="B454" s="527">
        <v>14</v>
      </c>
      <c r="C454" s="699" t="s">
        <v>19</v>
      </c>
      <c r="D454" s="525" t="s">
        <v>1528</v>
      </c>
      <c r="E454" s="528">
        <v>0.112</v>
      </c>
      <c r="F454" s="509" t="s">
        <v>372</v>
      </c>
      <c r="G454" s="502" t="s">
        <v>371</v>
      </c>
      <c r="H454" s="502" t="s">
        <v>370</v>
      </c>
      <c r="I454" s="502" t="s">
        <v>369</v>
      </c>
      <c r="J454" s="502" t="s">
        <v>993</v>
      </c>
      <c r="K454" s="501"/>
      <c r="L454" s="503" t="str">
        <f>IF(K454=1,E454*(1/5),IF(K454=2,E454*(2/5),IF(K454=3,E454*(3/5),IF(K454=4,E454*(4/5),IF(K454=5,E454*(5/5),"sila pilih 1-5")))))</f>
        <v>sila pilih 1-5</v>
      </c>
      <c r="M454" s="518" t="s">
        <v>1899</v>
      </c>
      <c r="N454" s="736"/>
    </row>
    <row r="455" spans="1:14" ht="150.75" customHeight="1" x14ac:dyDescent="0.25">
      <c r="A455" s="1088"/>
      <c r="B455" s="527">
        <v>15</v>
      </c>
      <c r="C455" s="699" t="s">
        <v>20</v>
      </c>
      <c r="D455" s="686" t="s">
        <v>1107</v>
      </c>
      <c r="E455" s="528">
        <v>0.11199999999999999</v>
      </c>
      <c r="F455" s="509" t="s">
        <v>372</v>
      </c>
      <c r="G455" s="502" t="s">
        <v>371</v>
      </c>
      <c r="H455" s="502" t="s">
        <v>370</v>
      </c>
      <c r="I455" s="502" t="s">
        <v>369</v>
      </c>
      <c r="J455" s="502" t="s">
        <v>993</v>
      </c>
      <c r="K455" s="501"/>
      <c r="L455" s="503" t="str">
        <f>IF(K455=1,E455*(1/5),IF(K455=2,E455*(2/5),IF(K455=3,E455*(3/5),IF(K455=4,E455*(4/5),IF(K455=5,E455*(5/5),"sila pilih 1-5")))))</f>
        <v>sila pilih 1-5</v>
      </c>
      <c r="M455" s="518" t="s">
        <v>1900</v>
      </c>
      <c r="N455" s="736"/>
    </row>
    <row r="456" spans="1:14" ht="121.5" customHeight="1" x14ac:dyDescent="0.25">
      <c r="A456" s="1088"/>
      <c r="B456" s="527">
        <v>16</v>
      </c>
      <c r="C456" s="699" t="s">
        <v>21</v>
      </c>
      <c r="D456" s="525" t="s">
        <v>1422</v>
      </c>
      <c r="E456" s="528">
        <v>0.11199999999999999</v>
      </c>
      <c r="F456" s="509" t="s">
        <v>372</v>
      </c>
      <c r="G456" s="502" t="s">
        <v>371</v>
      </c>
      <c r="H456" s="502" t="s">
        <v>370</v>
      </c>
      <c r="I456" s="502" t="s">
        <v>369</v>
      </c>
      <c r="J456" s="502" t="s">
        <v>993</v>
      </c>
      <c r="K456" s="501"/>
      <c r="L456" s="503" t="str">
        <f>IF(K456=1,E456*(1/5),IF(K456=2,E456*(2/5),IF(K456=3,E456*(3/5),IF(K456=4,E456*(4/5),IF(K456=5,E456*(5/5),"sila pilih 1-5")))))</f>
        <v>sila pilih 1-5</v>
      </c>
      <c r="M456" s="518" t="s">
        <v>1901</v>
      </c>
      <c r="N456" s="736"/>
    </row>
    <row r="457" spans="1:14" ht="147" customHeight="1" x14ac:dyDescent="0.25">
      <c r="A457" s="1168"/>
      <c r="B457" s="527">
        <v>17</v>
      </c>
      <c r="C457" s="702" t="s">
        <v>3</v>
      </c>
      <c r="D457" s="1169" t="s">
        <v>1108</v>
      </c>
      <c r="E457" s="528">
        <v>0.11199999999999999</v>
      </c>
      <c r="F457" s="509" t="s">
        <v>1097</v>
      </c>
      <c r="G457" s="502" t="s">
        <v>1102</v>
      </c>
      <c r="H457" s="978" t="s">
        <v>1103</v>
      </c>
      <c r="I457" s="710" t="s">
        <v>1104</v>
      </c>
      <c r="J457" s="502" t="s">
        <v>1105</v>
      </c>
      <c r="K457" s="501"/>
      <c r="L457" s="503" t="str">
        <f>IF(K457=1,E457*(0/4),IF(K457=2,E457*(1/4),IF(K457=3,E457*(2/4),IF(K457=4,E457*(3/4),IF(K457=5,E457*(4/4),"sila pilih 1-5")))))</f>
        <v>sila pilih 1-5</v>
      </c>
      <c r="M457" s="518" t="s">
        <v>1902</v>
      </c>
      <c r="N457" s="736"/>
    </row>
    <row r="458" spans="1:14" ht="34.5" customHeight="1" x14ac:dyDescent="0.25">
      <c r="A458" s="1112"/>
      <c r="B458" s="1327" t="s">
        <v>1109</v>
      </c>
      <c r="C458" s="1327"/>
      <c r="D458" s="1328"/>
      <c r="E458" s="1056">
        <f>SUM(E459:E462)</f>
        <v>2.2999999999999998</v>
      </c>
      <c r="F458" s="1121"/>
      <c r="G458" s="1122"/>
      <c r="H458" s="1122"/>
      <c r="I458" s="1122"/>
      <c r="J458" s="1122"/>
      <c r="K458" s="1058"/>
      <c r="L458" s="1059">
        <f>SUM(L459:L462)</f>
        <v>0</v>
      </c>
      <c r="M458" s="1122"/>
      <c r="N458" s="1241"/>
    </row>
    <row r="459" spans="1:14" ht="354" customHeight="1" x14ac:dyDescent="0.25">
      <c r="A459" s="703"/>
      <c r="B459" s="527">
        <v>18</v>
      </c>
      <c r="C459" s="526" t="s">
        <v>17</v>
      </c>
      <c r="D459" s="525" t="s">
        <v>1110</v>
      </c>
      <c r="E459" s="528">
        <v>0.66</v>
      </c>
      <c r="F459" s="704" t="s">
        <v>372</v>
      </c>
      <c r="G459" s="705" t="s">
        <v>371</v>
      </c>
      <c r="H459" s="705" t="s">
        <v>370</v>
      </c>
      <c r="I459" s="705" t="s">
        <v>369</v>
      </c>
      <c r="J459" s="705" t="s">
        <v>993</v>
      </c>
      <c r="K459" s="706"/>
      <c r="L459" s="707" t="str">
        <f>IF(K459=1,E459*(1/5),IF(K459=2,E459*(2/5),IF(K459=3,E459*(3/5),IF(K459=4,E459*(4/5),IF(K459=5,E459*(5/5),"sila pilih 1-5")))))</f>
        <v>sila pilih 1-5</v>
      </c>
      <c r="M459" s="518" t="s">
        <v>1903</v>
      </c>
      <c r="N459" s="736"/>
    </row>
    <row r="460" spans="1:14" ht="216.75" x14ac:dyDescent="0.25">
      <c r="A460" s="703"/>
      <c r="B460" s="527">
        <v>19</v>
      </c>
      <c r="C460" s="526" t="s">
        <v>19</v>
      </c>
      <c r="D460" s="525" t="s">
        <v>1374</v>
      </c>
      <c r="E460" s="528">
        <v>0.66</v>
      </c>
      <c r="F460" s="704" t="s">
        <v>372</v>
      </c>
      <c r="G460" s="705" t="s">
        <v>371</v>
      </c>
      <c r="H460" s="705" t="s">
        <v>370</v>
      </c>
      <c r="I460" s="705" t="s">
        <v>369</v>
      </c>
      <c r="J460" s="705" t="s">
        <v>993</v>
      </c>
      <c r="K460" s="706"/>
      <c r="L460" s="707" t="str">
        <f>IF(K460=1,E460*(1/5),IF(K460=2,E460*(2/5),IF(K460=3,E460*(3/5),IF(K460=4,E460*(4/5),IF(K460=5,E460*(5/5),"sila pilih 1-5")))))</f>
        <v>sila pilih 1-5</v>
      </c>
      <c r="M460" s="518" t="s">
        <v>1904</v>
      </c>
      <c r="N460" s="736"/>
    </row>
    <row r="461" spans="1:14" ht="184.5" customHeight="1" x14ac:dyDescent="0.25">
      <c r="A461" s="703"/>
      <c r="B461" s="527">
        <v>20</v>
      </c>
      <c r="C461" s="526" t="s">
        <v>20</v>
      </c>
      <c r="D461" s="525" t="s">
        <v>1375</v>
      </c>
      <c r="E461" s="528">
        <v>0.49</v>
      </c>
      <c r="F461" s="704" t="s">
        <v>372</v>
      </c>
      <c r="G461" s="705" t="s">
        <v>371</v>
      </c>
      <c r="H461" s="705" t="s">
        <v>370</v>
      </c>
      <c r="I461" s="705" t="s">
        <v>369</v>
      </c>
      <c r="J461" s="705" t="s">
        <v>993</v>
      </c>
      <c r="K461" s="706"/>
      <c r="L461" s="707" t="str">
        <f>IF(K461=1,E461*(1/5),IF(K461=2,E461*(2/5),IF(K461=3,E461*(3/5),IF(K461=4,E461*(4/5),IF(K461=5,E461*(5/5),"sila pilih 1-5")))))</f>
        <v>sila pilih 1-5</v>
      </c>
      <c r="M461" s="518" t="s">
        <v>1905</v>
      </c>
      <c r="N461" s="736"/>
    </row>
    <row r="462" spans="1:14" ht="195.75" customHeight="1" x14ac:dyDescent="0.25">
      <c r="A462" s="703"/>
      <c r="B462" s="527">
        <v>21</v>
      </c>
      <c r="C462" s="526" t="s">
        <v>21</v>
      </c>
      <c r="D462" s="525" t="s">
        <v>1529</v>
      </c>
      <c r="E462" s="528">
        <v>0.49</v>
      </c>
      <c r="F462" s="704" t="s">
        <v>372</v>
      </c>
      <c r="G462" s="705" t="s">
        <v>371</v>
      </c>
      <c r="H462" s="705" t="s">
        <v>370</v>
      </c>
      <c r="I462" s="705" t="s">
        <v>369</v>
      </c>
      <c r="J462" s="705" t="s">
        <v>1906</v>
      </c>
      <c r="K462" s="706"/>
      <c r="L462" s="707" t="str">
        <f>IF(K462=1,E462*(1/5),IF(K462=2,E462*(2/5),IF(K462=3,E462*(3/5),IF(K462=4,E462*(4/5),IF(K462=5,E462*(5/5),"sila pilih 1-5")))))</f>
        <v>sila pilih 1-5</v>
      </c>
      <c r="M462" s="518" t="s">
        <v>1907</v>
      </c>
      <c r="N462" s="736"/>
    </row>
    <row r="463" spans="1:14" ht="50.25" customHeight="1" x14ac:dyDescent="0.25">
      <c r="A463" s="1170"/>
      <c r="B463" s="1341" t="s">
        <v>1908</v>
      </c>
      <c r="C463" s="1341"/>
      <c r="D463" s="1342" t="s">
        <v>359</v>
      </c>
      <c r="E463" s="1171">
        <f>SUM(E464)</f>
        <v>0.2</v>
      </c>
      <c r="F463" s="1172"/>
      <c r="G463" s="1173"/>
      <c r="H463" s="1173"/>
      <c r="I463" s="1173"/>
      <c r="J463" s="1173"/>
      <c r="K463" s="1174"/>
      <c r="L463" s="1175">
        <f>SUM(L464)</f>
        <v>0</v>
      </c>
      <c r="M463" s="1173"/>
      <c r="N463" s="1261"/>
    </row>
    <row r="464" spans="1:14" s="1178" customFormat="1" ht="342" customHeight="1" x14ac:dyDescent="0.25">
      <c r="A464" s="1176"/>
      <c r="B464" s="512">
        <v>22</v>
      </c>
      <c r="C464" s="1176" t="s">
        <v>17</v>
      </c>
      <c r="D464" s="724" t="s">
        <v>1478</v>
      </c>
      <c r="E464" s="1270">
        <v>0.2</v>
      </c>
      <c r="F464" s="502" t="s">
        <v>1477</v>
      </c>
      <c r="G464" s="837"/>
      <c r="H464" s="837"/>
      <c r="I464" s="837"/>
      <c r="J464" s="502" t="s">
        <v>1479</v>
      </c>
      <c r="K464" s="501"/>
      <c r="L464" s="503" t="str">
        <f>IF(K464=1,E464*0,IF(K464=5,E464*1,"sila pilih 1 atau 5 sahaja"))</f>
        <v>sila pilih 1 atau 5 sahaja</v>
      </c>
      <c r="M464" s="1177" t="s">
        <v>1909</v>
      </c>
      <c r="N464" s="1255"/>
    </row>
    <row r="465" spans="1:14" ht="26.25" customHeight="1" x14ac:dyDescent="0.25">
      <c r="A465" s="1112"/>
      <c r="B465" s="1327" t="s">
        <v>1910</v>
      </c>
      <c r="C465" s="1327"/>
      <c r="D465" s="1328" t="s">
        <v>359</v>
      </c>
      <c r="E465" s="1056">
        <f>SUM(E466:E469)</f>
        <v>1.5</v>
      </c>
      <c r="F465" s="1121"/>
      <c r="G465" s="1122"/>
      <c r="H465" s="1122"/>
      <c r="I465" s="1122"/>
      <c r="J465" s="1122"/>
      <c r="K465" s="1058"/>
      <c r="L465" s="1059">
        <f>SUM(L466:L469)</f>
        <v>0</v>
      </c>
      <c r="M465" s="1122"/>
      <c r="N465" s="1241"/>
    </row>
    <row r="466" spans="1:14" ht="346.5" customHeight="1" x14ac:dyDescent="0.25">
      <c r="A466" s="1088"/>
      <c r="B466" s="527">
        <v>23</v>
      </c>
      <c r="C466" s="688" t="s">
        <v>17</v>
      </c>
      <c r="D466" s="525" t="s">
        <v>1111</v>
      </c>
      <c r="E466" s="691">
        <v>0.87</v>
      </c>
      <c r="F466" s="509" t="s">
        <v>372</v>
      </c>
      <c r="G466" s="502" t="s">
        <v>371</v>
      </c>
      <c r="H466" s="502" t="s">
        <v>370</v>
      </c>
      <c r="I466" s="502" t="s">
        <v>369</v>
      </c>
      <c r="J466" s="502" t="s">
        <v>993</v>
      </c>
      <c r="K466" s="1075"/>
      <c r="L466" s="503" t="str">
        <f>IF(K466=1,E466*(1/5),IF(K466=2,E466*(2/5),IF(K466=3,E466*(3/5),IF(K466=4,E466*(4/5),IF(K466=5,E466*(5/5),"sila pilih 1-5")))))</f>
        <v>sila pilih 1-5</v>
      </c>
      <c r="M466" s="518" t="s">
        <v>1911</v>
      </c>
      <c r="N466" s="736"/>
    </row>
    <row r="467" spans="1:14" ht="193.5" customHeight="1" x14ac:dyDescent="0.25">
      <c r="A467" s="1088"/>
      <c r="B467" s="527">
        <v>24</v>
      </c>
      <c r="C467" s="688" t="s">
        <v>19</v>
      </c>
      <c r="D467" s="525" t="s">
        <v>1530</v>
      </c>
      <c r="E467" s="691">
        <v>0.21</v>
      </c>
      <c r="F467" s="509" t="s">
        <v>372</v>
      </c>
      <c r="G467" s="502" t="s">
        <v>371</v>
      </c>
      <c r="H467" s="502" t="s">
        <v>370</v>
      </c>
      <c r="I467" s="502" t="s">
        <v>369</v>
      </c>
      <c r="J467" s="502" t="s">
        <v>993</v>
      </c>
      <c r="K467" s="1075"/>
      <c r="L467" s="503" t="str">
        <f>IF(K467=1,E467*(1/5),IF(K467=2,E467*(2/5),IF(K467=3,E467*(3/5),IF(K467=4,E467*(4/5),IF(K467=5,E467*(5/5),"sila pilih 1-5")))))</f>
        <v>sila pilih 1-5</v>
      </c>
      <c r="M467" s="518" t="s">
        <v>1912</v>
      </c>
      <c r="N467" s="736"/>
    </row>
    <row r="468" spans="1:14" ht="110.25" customHeight="1" x14ac:dyDescent="0.25">
      <c r="A468" s="1088"/>
      <c r="B468" s="527">
        <v>25</v>
      </c>
      <c r="C468" s="688" t="s">
        <v>20</v>
      </c>
      <c r="D468" s="525" t="s">
        <v>1913</v>
      </c>
      <c r="E468" s="691">
        <v>0.21</v>
      </c>
      <c r="F468" s="509" t="s">
        <v>372</v>
      </c>
      <c r="G468" s="502" t="s">
        <v>371</v>
      </c>
      <c r="H468" s="502" t="s">
        <v>370</v>
      </c>
      <c r="I468" s="502" t="s">
        <v>369</v>
      </c>
      <c r="J468" s="502" t="s">
        <v>993</v>
      </c>
      <c r="K468" s="1075"/>
      <c r="L468" s="503" t="str">
        <f>IF(K468=1,E468*(1/5),IF(K468=2,E468*(2/5),IF(K468=3,E468*(3/5),IF(K468=4,E468*(4/5),IF(K468=5,E468*(5/5),"sila pilih 1-5")))))</f>
        <v>sila pilih 1-5</v>
      </c>
      <c r="M468" s="518" t="s">
        <v>1914</v>
      </c>
      <c r="N468" s="736"/>
    </row>
    <row r="469" spans="1:14" ht="216" customHeight="1" x14ac:dyDescent="0.25">
      <c r="A469" s="1088"/>
      <c r="B469" s="527">
        <v>26</v>
      </c>
      <c r="C469" s="688" t="s">
        <v>21</v>
      </c>
      <c r="D469" s="525" t="s">
        <v>1915</v>
      </c>
      <c r="E469" s="691">
        <v>0.21</v>
      </c>
      <c r="F469" s="509" t="s">
        <v>372</v>
      </c>
      <c r="G469" s="502" t="s">
        <v>371</v>
      </c>
      <c r="H469" s="502" t="s">
        <v>370</v>
      </c>
      <c r="I469" s="502" t="s">
        <v>369</v>
      </c>
      <c r="J469" s="502" t="s">
        <v>993</v>
      </c>
      <c r="K469" s="1075"/>
      <c r="L469" s="503" t="str">
        <f>IF(K469=1,E469*(1/5),IF(K469=2,E469*(2/5),IF(K469=3,E469*(3/5),IF(K469=4,E469*(4/5),IF(K469=5,E469*(5/5),"sila pilih 1-5")))))</f>
        <v>sila pilih 1-5</v>
      </c>
      <c r="M469" s="518" t="s">
        <v>1916</v>
      </c>
      <c r="N469" s="736"/>
    </row>
    <row r="470" spans="1:14" ht="42" customHeight="1" x14ac:dyDescent="0.25">
      <c r="A470" s="1343" t="s">
        <v>1112</v>
      </c>
      <c r="B470" s="1344"/>
      <c r="C470" s="1344"/>
      <c r="D470" s="1345"/>
      <c r="E470" s="1036">
        <f>SUM(E471,E483,E492,E510)</f>
        <v>20</v>
      </c>
      <c r="F470" s="1179"/>
      <c r="G470" s="1180"/>
      <c r="H470" s="1180"/>
      <c r="I470" s="1180"/>
      <c r="J470" s="1180"/>
      <c r="K470" s="1181"/>
      <c r="L470" s="1182">
        <f>SUM(L471,L483,L492,L510)</f>
        <v>0</v>
      </c>
      <c r="M470" s="1183"/>
      <c r="N470" s="1240"/>
    </row>
    <row r="471" spans="1:14" ht="36.75" customHeight="1" x14ac:dyDescent="0.25">
      <c r="A471" s="1346" t="s">
        <v>1113</v>
      </c>
      <c r="B471" s="1347"/>
      <c r="C471" s="1347"/>
      <c r="D471" s="1348"/>
      <c r="E471" s="804">
        <f>SUM(E472,E476)</f>
        <v>5</v>
      </c>
      <c r="F471" s="1184"/>
      <c r="G471" s="1185"/>
      <c r="H471" s="1185"/>
      <c r="I471" s="1185"/>
      <c r="J471" s="1185"/>
      <c r="K471" s="956"/>
      <c r="L471" s="806">
        <f>SUM(L472,L476)</f>
        <v>0</v>
      </c>
      <c r="M471" s="1186" t="s">
        <v>1114</v>
      </c>
      <c r="N471" s="1240"/>
    </row>
    <row r="472" spans="1:14" ht="36" customHeight="1" x14ac:dyDescent="0.25">
      <c r="A472" s="1112"/>
      <c r="B472" s="1327" t="s">
        <v>1115</v>
      </c>
      <c r="C472" s="1327"/>
      <c r="D472" s="1328"/>
      <c r="E472" s="1056">
        <f>SUM(E473:E475)</f>
        <v>1.4999999999999998</v>
      </c>
      <c r="F472" s="1121"/>
      <c r="G472" s="1122"/>
      <c r="H472" s="1122"/>
      <c r="I472" s="1122"/>
      <c r="J472" s="1122"/>
      <c r="K472" s="1058"/>
      <c r="L472" s="1059">
        <f>SUM(L473:L475)</f>
        <v>0</v>
      </c>
      <c r="M472" s="1122"/>
      <c r="N472" s="1241"/>
    </row>
    <row r="473" spans="1:14" ht="237" customHeight="1" x14ac:dyDescent="0.25">
      <c r="A473" s="511"/>
      <c r="B473" s="527">
        <v>1</v>
      </c>
      <c r="C473" s="505" t="s">
        <v>17</v>
      </c>
      <c r="D473" s="514" t="s">
        <v>1531</v>
      </c>
      <c r="E473" s="1270">
        <v>0.44999999999999996</v>
      </c>
      <c r="F473" s="513" t="s">
        <v>18</v>
      </c>
      <c r="G473" s="874"/>
      <c r="H473" s="505" t="s">
        <v>0</v>
      </c>
      <c r="I473" s="874"/>
      <c r="J473" s="505" t="s">
        <v>1116</v>
      </c>
      <c r="K473" s="501"/>
      <c r="L473" s="503" t="str">
        <f>IF(K473=1,E473*(0/3),IF(K473=3,E473*(1/2),IF(K473=5,E473*(2/2),"sila pilih 1,3 atau 5")))</f>
        <v>sila pilih 1,3 atau 5</v>
      </c>
      <c r="M473" s="726" t="s">
        <v>1917</v>
      </c>
      <c r="N473" s="738"/>
    </row>
    <row r="474" spans="1:14" ht="266.25" customHeight="1" x14ac:dyDescent="0.25">
      <c r="A474" s="511"/>
      <c r="B474" s="527">
        <v>2</v>
      </c>
      <c r="C474" s="505" t="s">
        <v>19</v>
      </c>
      <c r="D474" s="525" t="s">
        <v>1317</v>
      </c>
      <c r="E474" s="1270">
        <v>0.52499999999999991</v>
      </c>
      <c r="F474" s="513" t="s">
        <v>18</v>
      </c>
      <c r="G474" s="874"/>
      <c r="H474" s="505" t="s">
        <v>1117</v>
      </c>
      <c r="I474" s="874"/>
      <c r="J474" s="505" t="s">
        <v>1118</v>
      </c>
      <c r="K474" s="501"/>
      <c r="L474" s="503" t="str">
        <f>IF(K474=1,E474*(0/3),IF(K474=3,E474*(1/2),IF(K474=5,E474*(2/2),"sila pilih 1,3 atau 5")))</f>
        <v>sila pilih 1,3 atau 5</v>
      </c>
      <c r="M474" s="724" t="s">
        <v>1918</v>
      </c>
      <c r="N474" s="738"/>
    </row>
    <row r="475" spans="1:14" ht="409.6" customHeight="1" x14ac:dyDescent="0.25">
      <c r="A475" s="511"/>
      <c r="B475" s="527">
        <v>3</v>
      </c>
      <c r="C475" s="505" t="s">
        <v>20</v>
      </c>
      <c r="D475" s="525" t="s">
        <v>1119</v>
      </c>
      <c r="E475" s="1270">
        <v>0.52499999999999991</v>
      </c>
      <c r="F475" s="513" t="s">
        <v>18</v>
      </c>
      <c r="G475" s="874"/>
      <c r="H475" s="505" t="s">
        <v>1117</v>
      </c>
      <c r="I475" s="874"/>
      <c r="J475" s="505" t="s">
        <v>1118</v>
      </c>
      <c r="K475" s="501"/>
      <c r="L475" s="503" t="str">
        <f>IF(K475=1,E475*(0/3),IF(K475=3,E475*(1/2),IF(K475=5,E475*(2/2),"sila pilih 1,3 atau 5")))</f>
        <v>sila pilih 1,3 atau 5</v>
      </c>
      <c r="M475" s="724" t="s">
        <v>1919</v>
      </c>
      <c r="N475" s="738"/>
    </row>
    <row r="476" spans="1:14" ht="51" customHeight="1" x14ac:dyDescent="0.25">
      <c r="A476" s="1112"/>
      <c r="B476" s="1327" t="s">
        <v>1120</v>
      </c>
      <c r="C476" s="1327"/>
      <c r="D476" s="1328"/>
      <c r="E476" s="1056">
        <f>SUM(E477:E482)</f>
        <v>3.5000000000000004</v>
      </c>
      <c r="F476" s="1121"/>
      <c r="G476" s="1122"/>
      <c r="H476" s="1122"/>
      <c r="I476" s="1122"/>
      <c r="J476" s="1122"/>
      <c r="K476" s="1058"/>
      <c r="L476" s="1059">
        <f>SUM(L477:L482)</f>
        <v>0</v>
      </c>
      <c r="M476" s="1117" t="s">
        <v>1121</v>
      </c>
      <c r="N476" s="1241"/>
    </row>
    <row r="477" spans="1:14" ht="270.75" x14ac:dyDescent="0.25">
      <c r="A477" s="522"/>
      <c r="B477" s="527">
        <v>4</v>
      </c>
      <c r="C477" s="505" t="s">
        <v>17</v>
      </c>
      <c r="D477" s="506" t="s">
        <v>1122</v>
      </c>
      <c r="E477" s="1270">
        <v>0.70000000000000007</v>
      </c>
      <c r="F477" s="1187" t="s">
        <v>1123</v>
      </c>
      <c r="G477" s="874"/>
      <c r="H477" s="502" t="s">
        <v>1920</v>
      </c>
      <c r="I477" s="874"/>
      <c r="J477" s="502" t="s">
        <v>1921</v>
      </c>
      <c r="K477" s="501"/>
      <c r="L477" s="503" t="str">
        <f>IF(K477=1,E477*(0/3),IF(K477=3,E477*(1/2),IF(K477=5,E477*(2/2),"sila pilih 1,3 atau 5")))</f>
        <v>sila pilih 1,3 atau 5</v>
      </c>
      <c r="M477" s="726" t="s">
        <v>1922</v>
      </c>
      <c r="N477" s="696"/>
    </row>
    <row r="478" spans="1:14" ht="202.5" customHeight="1" x14ac:dyDescent="0.25">
      <c r="A478" s="522"/>
      <c r="B478" s="527">
        <v>5</v>
      </c>
      <c r="C478" s="505" t="s">
        <v>19</v>
      </c>
      <c r="D478" s="506" t="s">
        <v>1124</v>
      </c>
      <c r="E478" s="1270">
        <v>0.70000000000000007</v>
      </c>
      <c r="F478" s="513" t="s">
        <v>1125</v>
      </c>
      <c r="G478" s="874"/>
      <c r="H478" s="505" t="s">
        <v>1923</v>
      </c>
      <c r="I478" s="874"/>
      <c r="J478" s="505" t="s">
        <v>1924</v>
      </c>
      <c r="K478" s="501"/>
      <c r="L478" s="503" t="str">
        <f>IF(K478=1,E478*(0/3),IF(K478=3,E478*(1/2),IF(K478=5,E478*(2/2),"sila pilih 1,3 atau 5")))</f>
        <v>sila pilih 1,3 atau 5</v>
      </c>
      <c r="M478" s="726" t="s">
        <v>1925</v>
      </c>
      <c r="N478" s="696"/>
    </row>
    <row r="479" spans="1:14" ht="368.25" customHeight="1" x14ac:dyDescent="0.25">
      <c r="A479" s="522"/>
      <c r="B479" s="527">
        <v>6</v>
      </c>
      <c r="C479" s="505" t="s">
        <v>20</v>
      </c>
      <c r="D479" s="506" t="s">
        <v>1926</v>
      </c>
      <c r="E479" s="1270">
        <v>0.875</v>
      </c>
      <c r="F479" s="513" t="s">
        <v>1126</v>
      </c>
      <c r="G479" s="1188"/>
      <c r="H479" s="505" t="s">
        <v>1127</v>
      </c>
      <c r="I479" s="1188"/>
      <c r="J479" s="505" t="s">
        <v>1128</v>
      </c>
      <c r="K479" s="501"/>
      <c r="L479" s="503" t="str">
        <f>IF(K479=1,E479*(0/3),IF(K479=3,E479*(1/2),IF(K479=5,E479*(2/2),"sila pilih 1,3 atau 5")))</f>
        <v>sila pilih 1,3 atau 5</v>
      </c>
      <c r="M479" s="724" t="s">
        <v>1927</v>
      </c>
      <c r="N479" s="696"/>
    </row>
    <row r="480" spans="1:14" ht="33" customHeight="1" x14ac:dyDescent="0.25">
      <c r="A480" s="522"/>
      <c r="B480" s="900" t="s">
        <v>750</v>
      </c>
      <c r="C480" s="951"/>
      <c r="D480" s="929" t="s">
        <v>1129</v>
      </c>
      <c r="E480" s="903"/>
      <c r="F480" s="971"/>
      <c r="G480" s="972"/>
      <c r="H480" s="972"/>
      <c r="I480" s="972"/>
      <c r="J480" s="972"/>
      <c r="K480" s="932"/>
      <c r="L480" s="933"/>
      <c r="M480" s="973"/>
      <c r="N480" s="1240"/>
    </row>
    <row r="481" spans="1:14" ht="126.75" customHeight="1" x14ac:dyDescent="0.25">
      <c r="A481" s="522"/>
      <c r="B481" s="527">
        <v>7</v>
      </c>
      <c r="C481" s="505" t="s">
        <v>17</v>
      </c>
      <c r="D481" s="506" t="s">
        <v>1130</v>
      </c>
      <c r="E481" s="1270">
        <v>0.875</v>
      </c>
      <c r="F481" s="509" t="s">
        <v>1283</v>
      </c>
      <c r="G481" s="502" t="s">
        <v>1282</v>
      </c>
      <c r="H481" s="502" t="s">
        <v>1281</v>
      </c>
      <c r="I481" s="502" t="s">
        <v>1280</v>
      </c>
      <c r="J481" s="502" t="s">
        <v>1133</v>
      </c>
      <c r="K481" s="501"/>
      <c r="L481" s="503" t="str">
        <f>IF(K481=1,E481*(1/5),IF(K481=2,E481*(2/5),IF(K481=3,E481*(3/5),IF(K481=4,E481*(4/5),IF(K481=5,E481*(5/5),"sila pilih 1-5")))))</f>
        <v>sila pilih 1-5</v>
      </c>
      <c r="M481" s="724" t="s">
        <v>1928</v>
      </c>
      <c r="N481" s="696"/>
    </row>
    <row r="482" spans="1:14" ht="223.5" customHeight="1" x14ac:dyDescent="0.25">
      <c r="A482" s="522"/>
      <c r="B482" s="527">
        <v>8</v>
      </c>
      <c r="C482" s="505" t="s">
        <v>19</v>
      </c>
      <c r="D482" s="506" t="s">
        <v>1318</v>
      </c>
      <c r="E482" s="1270">
        <v>0.35000000000000003</v>
      </c>
      <c r="F482" s="509" t="s">
        <v>1134</v>
      </c>
      <c r="G482" s="874"/>
      <c r="H482" s="502" t="s">
        <v>1135</v>
      </c>
      <c r="I482" s="874"/>
      <c r="J482" s="502" t="s">
        <v>1136</v>
      </c>
      <c r="K482" s="501"/>
      <c r="L482" s="503" t="str">
        <f>IF(K482=1,E482*(0/3),IF(K482=3,E482*(1/2),IF(K482=5,E482*(2/2),"sila pilih 1,3 atau 5")))</f>
        <v>sila pilih 1,3 atau 5</v>
      </c>
      <c r="M482" s="724" t="s">
        <v>1929</v>
      </c>
      <c r="N482" s="696"/>
    </row>
    <row r="483" spans="1:14" ht="27.75" customHeight="1" x14ac:dyDescent="0.25">
      <c r="A483" s="1308" t="s">
        <v>1137</v>
      </c>
      <c r="B483" s="1309"/>
      <c r="C483" s="1309"/>
      <c r="D483" s="1310"/>
      <c r="E483" s="1189">
        <f>E484</f>
        <v>3</v>
      </c>
      <c r="F483" s="1190"/>
      <c r="G483" s="1191"/>
      <c r="H483" s="1192"/>
      <c r="I483" s="1191"/>
      <c r="J483" s="1192"/>
      <c r="K483" s="1193"/>
      <c r="L483" s="1194">
        <f>L484</f>
        <v>0</v>
      </c>
      <c r="M483" s="1195"/>
      <c r="N483" s="1262"/>
    </row>
    <row r="484" spans="1:14" ht="125.25" customHeight="1" x14ac:dyDescent="0.25">
      <c r="A484" s="1196"/>
      <c r="B484" s="1311" t="s">
        <v>1930</v>
      </c>
      <c r="C484" s="1311"/>
      <c r="D484" s="1312"/>
      <c r="E484" s="1197">
        <f>SUM(E485:E491)</f>
        <v>3</v>
      </c>
      <c r="F484" s="1198"/>
      <c r="G484" s="1199"/>
      <c r="H484" s="1199"/>
      <c r="I484" s="1199"/>
      <c r="J484" s="1199"/>
      <c r="K484" s="1200"/>
      <c r="L484" s="1201">
        <f>SUM(L485:L491)</f>
        <v>0</v>
      </c>
      <c r="M484" s="1202" t="s">
        <v>1931</v>
      </c>
      <c r="N484" s="1247"/>
    </row>
    <row r="485" spans="1:14" ht="53.25" customHeight="1" x14ac:dyDescent="0.25">
      <c r="A485" s="511"/>
      <c r="B485" s="935" t="s">
        <v>977</v>
      </c>
      <c r="C485" s="936"/>
      <c r="D485" s="1068" t="s">
        <v>1138</v>
      </c>
      <c r="E485" s="938"/>
      <c r="F485" s="1047"/>
      <c r="G485" s="1203"/>
      <c r="H485" s="1203"/>
      <c r="I485" s="1203"/>
      <c r="J485" s="1203"/>
      <c r="K485" s="906"/>
      <c r="L485" s="940"/>
      <c r="M485" s="1204" t="s">
        <v>1932</v>
      </c>
      <c r="N485" s="1263"/>
    </row>
    <row r="486" spans="1:14" ht="49.5" customHeight="1" x14ac:dyDescent="0.25">
      <c r="A486" s="1321"/>
      <c r="B486" s="1323">
        <v>1</v>
      </c>
      <c r="C486" s="1315" t="s">
        <v>17</v>
      </c>
      <c r="D486" s="1325" t="s">
        <v>1139</v>
      </c>
      <c r="E486" s="1313">
        <v>1.5</v>
      </c>
      <c r="F486" s="1315" t="s">
        <v>1140</v>
      </c>
      <c r="G486" s="1317"/>
      <c r="H486" s="1315" t="s">
        <v>1141</v>
      </c>
      <c r="I486" s="1317"/>
      <c r="J486" s="1315" t="s">
        <v>1142</v>
      </c>
      <c r="K486" s="1319"/>
      <c r="L486" s="1336" t="str">
        <f>IF(K486=1,E486*(1/3),IF(K486=3,E486*(2/3),IF(K486=5,E486*(3/3),"sila pilih 1,3 atau 5")))</f>
        <v>sila pilih 1,3 atau 5</v>
      </c>
      <c r="M486" s="652" t="s">
        <v>1532</v>
      </c>
      <c r="N486" s="1331"/>
    </row>
    <row r="487" spans="1:14" ht="154.5" customHeight="1" x14ac:dyDescent="0.25">
      <c r="A487" s="1322"/>
      <c r="B487" s="1324"/>
      <c r="C487" s="1316"/>
      <c r="D487" s="1326"/>
      <c r="E487" s="1314"/>
      <c r="F487" s="1316"/>
      <c r="G487" s="1318"/>
      <c r="H487" s="1316"/>
      <c r="I487" s="1318"/>
      <c r="J487" s="1316"/>
      <c r="K487" s="1320"/>
      <c r="L487" s="1337"/>
      <c r="M487" s="871" t="s">
        <v>1933</v>
      </c>
      <c r="N487" s="1332"/>
    </row>
    <row r="488" spans="1:14" ht="283.5" customHeight="1" x14ac:dyDescent="0.25">
      <c r="A488" s="511"/>
      <c r="B488" s="527">
        <v>2</v>
      </c>
      <c r="C488" s="505" t="s">
        <v>19</v>
      </c>
      <c r="D488" s="506" t="s">
        <v>1143</v>
      </c>
      <c r="E488" s="1270">
        <v>0.89999999999999991</v>
      </c>
      <c r="F488" s="513" t="s">
        <v>1144</v>
      </c>
      <c r="G488" s="874"/>
      <c r="H488" s="505" t="s">
        <v>1145</v>
      </c>
      <c r="I488" s="874"/>
      <c r="J488" s="505" t="s">
        <v>1146</v>
      </c>
      <c r="K488" s="501"/>
      <c r="L488" s="503" t="str">
        <f>IF(K488=1,E488*(0/3),IF(K488=3,E488*(1/2),IF(K488=5,E488*(2/2),"sila pilih 1,3 atau 5")))</f>
        <v>sila pilih 1,3 atau 5</v>
      </c>
      <c r="M488" s="871" t="s">
        <v>1934</v>
      </c>
      <c r="N488" s="738"/>
    </row>
    <row r="489" spans="1:14" ht="61.5" customHeight="1" x14ac:dyDescent="0.25">
      <c r="A489" s="511"/>
      <c r="B489" s="935" t="s">
        <v>1147</v>
      </c>
      <c r="C489" s="935"/>
      <c r="D489" s="1205" t="s">
        <v>1148</v>
      </c>
      <c r="E489" s="938"/>
      <c r="F489" s="1050"/>
      <c r="G489" s="1051"/>
      <c r="H489" s="1051"/>
      <c r="I489" s="1051"/>
      <c r="J489" s="1051"/>
      <c r="K489" s="906"/>
      <c r="L489" s="940"/>
      <c r="M489" s="934"/>
      <c r="N489" s="1257"/>
    </row>
    <row r="490" spans="1:14" ht="162" x14ac:dyDescent="0.25">
      <c r="A490" s="511"/>
      <c r="B490" s="527">
        <v>3</v>
      </c>
      <c r="C490" s="505" t="s">
        <v>17</v>
      </c>
      <c r="D490" s="506" t="s">
        <v>1149</v>
      </c>
      <c r="E490" s="1270">
        <v>0.30000000000000004</v>
      </c>
      <c r="F490" s="509" t="s">
        <v>1150</v>
      </c>
      <c r="G490" s="502" t="s">
        <v>1151</v>
      </c>
      <c r="H490" s="502" t="s">
        <v>1152</v>
      </c>
      <c r="I490" s="502" t="s">
        <v>1153</v>
      </c>
      <c r="J490" s="502" t="s">
        <v>1154</v>
      </c>
      <c r="K490" s="501"/>
      <c r="L490" s="503" t="str">
        <f>IF(K490=1,E490*(1/5),IF(K490=2,E490*(2/5),IF(K490=3,E490*(3/5),IF(K490=4,E490*(4/5),IF(K490=5,E490*(5/5),"sila pilih 1-5")))))</f>
        <v>sila pilih 1-5</v>
      </c>
      <c r="M490" s="724" t="s">
        <v>1935</v>
      </c>
      <c r="N490" s="738"/>
    </row>
    <row r="491" spans="1:14" ht="409.6" customHeight="1" x14ac:dyDescent="0.25">
      <c r="A491" s="511"/>
      <c r="B491" s="527">
        <v>4</v>
      </c>
      <c r="C491" s="505" t="s">
        <v>19</v>
      </c>
      <c r="D491" s="506" t="s">
        <v>1155</v>
      </c>
      <c r="E491" s="1270">
        <v>0.30000000000000004</v>
      </c>
      <c r="F491" s="509" t="s">
        <v>1156</v>
      </c>
      <c r="G491" s="502" t="s">
        <v>1157</v>
      </c>
      <c r="H491" s="502" t="s">
        <v>1158</v>
      </c>
      <c r="I491" s="502" t="s">
        <v>1159</v>
      </c>
      <c r="J491" s="502" t="s">
        <v>1160</v>
      </c>
      <c r="K491" s="501"/>
      <c r="L491" s="503" t="str">
        <f>IF(K491=1,E491*(1/5),IF(K491=2,E491*(2/5),IF(K491=3,E491*(3/5),IF(K491=4,E491*(4/5),IF(K491=5,E491*(5/5),"sila pilih 1-5")))))</f>
        <v>sila pilih 1-5</v>
      </c>
      <c r="M491" s="724" t="s">
        <v>1936</v>
      </c>
      <c r="N491" s="738"/>
    </row>
    <row r="492" spans="1:14" ht="51.75" customHeight="1" x14ac:dyDescent="0.25">
      <c r="A492" s="1333" t="s">
        <v>1161</v>
      </c>
      <c r="B492" s="1334"/>
      <c r="C492" s="1334"/>
      <c r="D492" s="1335"/>
      <c r="E492" s="1189">
        <f>SUM(E493,E503)</f>
        <v>11</v>
      </c>
      <c r="F492" s="1190"/>
      <c r="G492" s="1191"/>
      <c r="H492" s="1192"/>
      <c r="I492" s="1191"/>
      <c r="J492" s="1192"/>
      <c r="K492" s="1193"/>
      <c r="L492" s="1194">
        <f>SUM(L493,L503)</f>
        <v>0</v>
      </c>
      <c r="M492" s="1206"/>
      <c r="N492" s="1238"/>
    </row>
    <row r="493" spans="1:14" ht="96" customHeight="1" x14ac:dyDescent="0.25">
      <c r="A493" s="1196"/>
      <c r="B493" s="1311" t="s">
        <v>1162</v>
      </c>
      <c r="C493" s="1311"/>
      <c r="D493" s="1312"/>
      <c r="E493" s="1197">
        <f>SUM(E494:E502)</f>
        <v>3.3000000000000003</v>
      </c>
      <c r="F493" s="1198"/>
      <c r="G493" s="1199"/>
      <c r="H493" s="1199"/>
      <c r="I493" s="1199"/>
      <c r="J493" s="1199"/>
      <c r="K493" s="1200"/>
      <c r="L493" s="1201">
        <f>SUM(L494:L502)</f>
        <v>0</v>
      </c>
      <c r="M493" s="1207" t="s">
        <v>1163</v>
      </c>
      <c r="N493" s="1264"/>
    </row>
    <row r="494" spans="1:14" ht="152.25" customHeight="1" x14ac:dyDescent="0.25">
      <c r="A494" s="522"/>
      <c r="B494" s="527">
        <v>1</v>
      </c>
      <c r="C494" s="505" t="s">
        <v>17</v>
      </c>
      <c r="D494" s="536" t="s">
        <v>1164</v>
      </c>
      <c r="E494" s="1270">
        <v>0.33</v>
      </c>
      <c r="F494" s="513" t="s">
        <v>18</v>
      </c>
      <c r="G494" s="874"/>
      <c r="H494" s="505" t="s">
        <v>1165</v>
      </c>
      <c r="I494" s="874"/>
      <c r="J494" s="505" t="s">
        <v>1166</v>
      </c>
      <c r="K494" s="501"/>
      <c r="L494" s="503" t="str">
        <f>IF(K494=1,E494*(0/3),IF(K494=3,E494*(1/2),IF(K494=5,E494*(2/2),"sila pilih 1,3 atau 5")))</f>
        <v>sila pilih 1,3 atau 5</v>
      </c>
      <c r="M494" s="726" t="s">
        <v>1937</v>
      </c>
      <c r="N494" s="738"/>
    </row>
    <row r="495" spans="1:14" ht="162" x14ac:dyDescent="0.25">
      <c r="A495" s="522"/>
      <c r="B495" s="527">
        <v>2</v>
      </c>
      <c r="C495" s="505" t="s">
        <v>19</v>
      </c>
      <c r="D495" s="536" t="s">
        <v>1167</v>
      </c>
      <c r="E495" s="1270">
        <v>0.33</v>
      </c>
      <c r="F495" s="513" t="s">
        <v>24</v>
      </c>
      <c r="G495" s="874"/>
      <c r="H495" s="874"/>
      <c r="I495" s="874"/>
      <c r="J495" s="505" t="s">
        <v>1168</v>
      </c>
      <c r="K495" s="501"/>
      <c r="L495" s="503" t="str">
        <f>IF(K495=1,E495*0,IF(K495=5,E495*1,"sila pilih 1 atau 5 sahaja"))</f>
        <v>sila pilih 1 atau 5 sahaja</v>
      </c>
      <c r="M495" s="726" t="s">
        <v>1938</v>
      </c>
      <c r="N495" s="738"/>
    </row>
    <row r="496" spans="1:14" ht="103.5" customHeight="1" x14ac:dyDescent="0.25">
      <c r="A496" s="522"/>
      <c r="B496" s="527">
        <v>3</v>
      </c>
      <c r="C496" s="505" t="s">
        <v>20</v>
      </c>
      <c r="D496" s="536" t="s">
        <v>1169</v>
      </c>
      <c r="E496" s="1270">
        <v>0.33</v>
      </c>
      <c r="F496" s="509" t="s">
        <v>1285</v>
      </c>
      <c r="G496" s="502" t="s">
        <v>1284</v>
      </c>
      <c r="H496" s="502" t="s">
        <v>1319</v>
      </c>
      <c r="I496" s="502" t="s">
        <v>1320</v>
      </c>
      <c r="J496" s="517" t="s">
        <v>1321</v>
      </c>
      <c r="K496" s="501"/>
      <c r="L496" s="503" t="str">
        <f>IF(K496=1,E496*(1/5),IF(K496=2,E496*(2/5),IF(K496=3,E496*(3/5),IF(K496=4,E496*(4/5),IF(K496=5,E496*(5/5),"sila pilih 1-5")))))</f>
        <v>sila pilih 1-5</v>
      </c>
      <c r="M496" s="726" t="s">
        <v>1939</v>
      </c>
      <c r="N496" s="738"/>
    </row>
    <row r="497" spans="1:14" ht="171" customHeight="1" x14ac:dyDescent="0.25">
      <c r="A497" s="522"/>
      <c r="B497" s="527">
        <v>4</v>
      </c>
      <c r="C497" s="505" t="s">
        <v>21</v>
      </c>
      <c r="D497" s="536" t="s">
        <v>1170</v>
      </c>
      <c r="E497" s="1270">
        <v>0.49499999999999994</v>
      </c>
      <c r="F497" s="509" t="s">
        <v>1940</v>
      </c>
      <c r="G497" s="874"/>
      <c r="H497" s="502" t="s">
        <v>1941</v>
      </c>
      <c r="I497" s="874"/>
      <c r="J497" s="517" t="s">
        <v>1942</v>
      </c>
      <c r="K497" s="501"/>
      <c r="L497" s="503" t="str">
        <f>IF(K497=1,E497*(0/3),IF(K497=3,E497*(1/2),IF(K497=5,E497*(2/2),"sila pilih 1,3 atau 5")))</f>
        <v>sila pilih 1,3 atau 5</v>
      </c>
      <c r="M497" s="726" t="s">
        <v>1943</v>
      </c>
      <c r="N497" s="738"/>
    </row>
    <row r="498" spans="1:14" ht="171" customHeight="1" x14ac:dyDescent="0.25">
      <c r="A498" s="522"/>
      <c r="B498" s="527">
        <v>5</v>
      </c>
      <c r="C498" s="505" t="s">
        <v>3</v>
      </c>
      <c r="D498" s="536" t="s">
        <v>1171</v>
      </c>
      <c r="E498" s="1270">
        <v>0.33</v>
      </c>
      <c r="F498" s="513" t="s">
        <v>18</v>
      </c>
      <c r="G498" s="874"/>
      <c r="H498" s="505" t="s">
        <v>1944</v>
      </c>
      <c r="I498" s="874"/>
      <c r="J498" s="505" t="s">
        <v>1172</v>
      </c>
      <c r="K498" s="501"/>
      <c r="L498" s="503" t="str">
        <f>IF(K498=1,E498*(0/3),IF(K498=3,E498*(1/2),IF(K498=5,E498*(2/2),"sila pilih 1,3 atau 5")))</f>
        <v>sila pilih 1,3 atau 5</v>
      </c>
      <c r="M498" s="724" t="s">
        <v>1945</v>
      </c>
      <c r="N498" s="970"/>
    </row>
    <row r="499" spans="1:14" ht="150" customHeight="1" x14ac:dyDescent="0.25">
      <c r="A499" s="522"/>
      <c r="B499" s="527">
        <v>6</v>
      </c>
      <c r="C499" s="505" t="s">
        <v>4</v>
      </c>
      <c r="D499" s="536" t="s">
        <v>1173</v>
      </c>
      <c r="E499" s="1270">
        <v>0.49499999999999994</v>
      </c>
      <c r="F499" s="509" t="s">
        <v>70</v>
      </c>
      <c r="G499" s="502" t="s">
        <v>1174</v>
      </c>
      <c r="H499" s="502" t="s">
        <v>1131</v>
      </c>
      <c r="I499" s="502" t="s">
        <v>1132</v>
      </c>
      <c r="J499" s="502" t="s">
        <v>64</v>
      </c>
      <c r="K499" s="501"/>
      <c r="L499" s="503" t="str">
        <f>IF(K499=1,E499*(1/5),IF(K499=2,E499*(2/5),IF(K499=3,E499*(3/5),IF(K499=4,E499*(4/5),IF(K499=5,E499*(5/5),"sila pilih 1-5")))))</f>
        <v>sila pilih 1-5</v>
      </c>
      <c r="M499" s="724" t="s">
        <v>1946</v>
      </c>
      <c r="N499" s="738"/>
    </row>
    <row r="500" spans="1:14" ht="91.5" customHeight="1" x14ac:dyDescent="0.25">
      <c r="A500" s="522"/>
      <c r="B500" s="527">
        <v>7</v>
      </c>
      <c r="C500" s="505" t="s">
        <v>826</v>
      </c>
      <c r="D500" s="536" t="s">
        <v>1175</v>
      </c>
      <c r="E500" s="1270">
        <v>0.33</v>
      </c>
      <c r="F500" s="513" t="s">
        <v>18</v>
      </c>
      <c r="G500" s="874"/>
      <c r="H500" s="874"/>
      <c r="I500" s="874"/>
      <c r="J500" s="505" t="s">
        <v>0</v>
      </c>
      <c r="K500" s="501"/>
      <c r="L500" s="503" t="str">
        <f>IF(K500=1,E500*0,IF(K500=5,E500*1,"sila pilih 1 atau 5 sahaja"))</f>
        <v>sila pilih 1 atau 5 sahaja</v>
      </c>
      <c r="M500" s="724" t="s">
        <v>1947</v>
      </c>
      <c r="N500" s="738"/>
    </row>
    <row r="501" spans="1:14" ht="187.5" customHeight="1" x14ac:dyDescent="0.25">
      <c r="A501" s="522"/>
      <c r="B501" s="527">
        <v>8</v>
      </c>
      <c r="C501" s="505" t="s">
        <v>828</v>
      </c>
      <c r="D501" s="514" t="s">
        <v>1176</v>
      </c>
      <c r="E501" s="1270">
        <v>0.33</v>
      </c>
      <c r="F501" s="513" t="s">
        <v>18</v>
      </c>
      <c r="G501" s="874"/>
      <c r="H501" s="874"/>
      <c r="I501" s="874"/>
      <c r="J501" s="505" t="s">
        <v>0</v>
      </c>
      <c r="K501" s="501"/>
      <c r="L501" s="503" t="str">
        <f>IF(K501=1,E501*0,IF(K501=5,E501*1,"sila pilih 1 atau 5 sahaja"))</f>
        <v>sila pilih 1 atau 5 sahaja</v>
      </c>
      <c r="M501" s="724" t="s">
        <v>1948</v>
      </c>
      <c r="N501" s="738"/>
    </row>
    <row r="502" spans="1:14" ht="132" customHeight="1" x14ac:dyDescent="0.25">
      <c r="A502" s="522"/>
      <c r="B502" s="527">
        <v>9</v>
      </c>
      <c r="C502" s="505" t="s">
        <v>957</v>
      </c>
      <c r="D502" s="536" t="s">
        <v>1177</v>
      </c>
      <c r="E502" s="1270">
        <v>0.33</v>
      </c>
      <c r="F502" s="509" t="s">
        <v>70</v>
      </c>
      <c r="G502" s="502" t="s">
        <v>1174</v>
      </c>
      <c r="H502" s="502" t="s">
        <v>1131</v>
      </c>
      <c r="I502" s="502" t="s">
        <v>1132</v>
      </c>
      <c r="J502" s="502" t="s">
        <v>64</v>
      </c>
      <c r="K502" s="501"/>
      <c r="L502" s="503" t="str">
        <f>IF(K502=1,E502*(1/5),IF(K502=2,E502*(2/5),IF(K502=3,E502*(3/5),IF(K502=4,E502*(4/5),IF(K502=5,E502*(5/5),"sila pilih 1-5")))))</f>
        <v>sila pilih 1-5</v>
      </c>
      <c r="M502" s="724" t="s">
        <v>1949</v>
      </c>
      <c r="N502" s="738"/>
    </row>
    <row r="503" spans="1:14" ht="115.5" customHeight="1" x14ac:dyDescent="0.25">
      <c r="A503" s="1196"/>
      <c r="B503" s="1311" t="s">
        <v>1178</v>
      </c>
      <c r="C503" s="1311"/>
      <c r="D503" s="1312"/>
      <c r="E503" s="1197">
        <f>SUM(E504:E509)</f>
        <v>7.7</v>
      </c>
      <c r="F503" s="1198"/>
      <c r="G503" s="1199"/>
      <c r="H503" s="1199"/>
      <c r="I503" s="1199"/>
      <c r="J503" s="1199"/>
      <c r="K503" s="1200"/>
      <c r="L503" s="1201">
        <f>SUM(L504:L509)</f>
        <v>0</v>
      </c>
      <c r="M503" s="1202" t="s">
        <v>1179</v>
      </c>
      <c r="N503" s="1265"/>
    </row>
    <row r="504" spans="1:14" ht="198.75" x14ac:dyDescent="0.25">
      <c r="A504" s="522"/>
      <c r="B504" s="527">
        <v>10</v>
      </c>
      <c r="C504" s="505" t="s">
        <v>17</v>
      </c>
      <c r="D504" s="506" t="s">
        <v>1180</v>
      </c>
      <c r="E504" s="1270">
        <v>1.155</v>
      </c>
      <c r="F504" s="665" t="s">
        <v>18</v>
      </c>
      <c r="G504" s="874"/>
      <c r="H504" s="505" t="s">
        <v>746</v>
      </c>
      <c r="I504" s="874"/>
      <c r="J504" s="666" t="s">
        <v>747</v>
      </c>
      <c r="K504" s="501"/>
      <c r="L504" s="503" t="str">
        <f>IF(K504=1,E504*(0/3),IF(K504=3,E504*(1/2),IF(K504=5,E504*(2/2),"sila pilih 1,3 atau 5")))</f>
        <v>sila pilih 1,3 atau 5</v>
      </c>
      <c r="M504" s="724" t="s">
        <v>1950</v>
      </c>
      <c r="N504" s="738"/>
    </row>
    <row r="505" spans="1:14" ht="157.5" customHeight="1" x14ac:dyDescent="0.25">
      <c r="A505" s="522"/>
      <c r="B505" s="527">
        <v>11</v>
      </c>
      <c r="C505" s="505" t="s">
        <v>19</v>
      </c>
      <c r="D505" s="506" t="s">
        <v>1181</v>
      </c>
      <c r="E505" s="1270">
        <v>1.155</v>
      </c>
      <c r="F505" s="513" t="s">
        <v>18</v>
      </c>
      <c r="G505" s="874"/>
      <c r="H505" s="505" t="s">
        <v>1182</v>
      </c>
      <c r="I505" s="874"/>
      <c r="J505" s="505" t="s">
        <v>1183</v>
      </c>
      <c r="K505" s="501"/>
      <c r="L505" s="503" t="str">
        <f>IF(K505=1,E505*(0/3),IF(K505=3,E505*(1/2),IF(K505=5,E505*(2/2),"sila pilih 1,3 atau 5")))</f>
        <v>sila pilih 1,3 atau 5</v>
      </c>
      <c r="M505" s="724" t="s">
        <v>1951</v>
      </c>
      <c r="N505" s="738"/>
    </row>
    <row r="506" spans="1:14" ht="124.5" customHeight="1" x14ac:dyDescent="0.25">
      <c r="A506" s="522"/>
      <c r="B506" s="527">
        <v>12</v>
      </c>
      <c r="C506" s="505" t="s">
        <v>20</v>
      </c>
      <c r="D506" s="506" t="s">
        <v>1184</v>
      </c>
      <c r="E506" s="1270">
        <v>1.54</v>
      </c>
      <c r="F506" s="509" t="s">
        <v>1185</v>
      </c>
      <c r="G506" s="502" t="s">
        <v>1186</v>
      </c>
      <c r="H506" s="502" t="s">
        <v>1174</v>
      </c>
      <c r="I506" s="502" t="s">
        <v>1187</v>
      </c>
      <c r="J506" s="502" t="s">
        <v>1133</v>
      </c>
      <c r="K506" s="501"/>
      <c r="L506" s="503" t="str">
        <f>IF(K506=1,E506*(1/5),IF(K506=2,E506*(2/5),IF(K506=3,E506*(3/5),IF(K506=4,E506*(4/5),IF(K506=5,E506*(5/5),"sila pilih 1-5")))))</f>
        <v>sila pilih 1-5</v>
      </c>
      <c r="M506" s="724" t="s">
        <v>1952</v>
      </c>
      <c r="N506" s="738"/>
    </row>
    <row r="507" spans="1:14" ht="156.75" customHeight="1" x14ac:dyDescent="0.25">
      <c r="A507" s="522"/>
      <c r="B507" s="527">
        <v>13</v>
      </c>
      <c r="C507" s="505" t="s">
        <v>21</v>
      </c>
      <c r="D507" s="506" t="s">
        <v>1188</v>
      </c>
      <c r="E507" s="1270">
        <v>1.155</v>
      </c>
      <c r="F507" s="509" t="s">
        <v>18</v>
      </c>
      <c r="G507" s="874"/>
      <c r="H507" s="502" t="s">
        <v>1189</v>
      </c>
      <c r="I507" s="874"/>
      <c r="J507" s="502" t="s">
        <v>1190</v>
      </c>
      <c r="K507" s="501"/>
      <c r="L507" s="503" t="str">
        <f>IF(K507=1,E507*(0/3),IF(K507=3,E507*(1/2),IF(K507=5,E507*(2/2),"sila pilih 1,3 atau 5")))</f>
        <v>sila pilih 1,3 atau 5</v>
      </c>
      <c r="M507" s="724" t="s">
        <v>1953</v>
      </c>
      <c r="N507" s="738"/>
    </row>
    <row r="508" spans="1:14" ht="107.25" customHeight="1" x14ac:dyDescent="0.25">
      <c r="A508" s="522"/>
      <c r="B508" s="527">
        <v>14</v>
      </c>
      <c r="C508" s="505" t="s">
        <v>3</v>
      </c>
      <c r="D508" s="506" t="s">
        <v>1191</v>
      </c>
      <c r="E508" s="1270">
        <v>1.54</v>
      </c>
      <c r="F508" s="509" t="s">
        <v>70</v>
      </c>
      <c r="G508" s="502" t="s">
        <v>1174</v>
      </c>
      <c r="H508" s="502" t="s">
        <v>1131</v>
      </c>
      <c r="I508" s="502" t="s">
        <v>1132</v>
      </c>
      <c r="J508" s="502" t="s">
        <v>64</v>
      </c>
      <c r="K508" s="501"/>
      <c r="L508" s="503" t="str">
        <f>IF(K508=1,E508*(1/5),IF(K508=2,E508*(2/5),IF(K508=3,E508*(3/5),IF(K508=4,E508*(4/5),IF(K508=5,E508*(5/5),"sila pilih 1-5")))))</f>
        <v>sila pilih 1-5</v>
      </c>
      <c r="M508" s="724" t="s">
        <v>1954</v>
      </c>
      <c r="N508" s="738"/>
    </row>
    <row r="509" spans="1:14" ht="135.75" customHeight="1" x14ac:dyDescent="0.25">
      <c r="A509" s="522"/>
      <c r="B509" s="527">
        <v>15</v>
      </c>
      <c r="C509" s="505" t="s">
        <v>4</v>
      </c>
      <c r="D509" s="506" t="s">
        <v>1955</v>
      </c>
      <c r="E509" s="1270">
        <v>1.155</v>
      </c>
      <c r="F509" s="509" t="s">
        <v>18</v>
      </c>
      <c r="G509" s="874"/>
      <c r="H509" s="502" t="s">
        <v>1956</v>
      </c>
      <c r="I509" s="874"/>
      <c r="J509" s="502" t="s">
        <v>1957</v>
      </c>
      <c r="K509" s="501"/>
      <c r="L509" s="503" t="str">
        <f>IF(K509=1,E509*(0/3),IF(K509=3,E509*(1/2),IF(K509=5,E509*(2/2),"sila pilih 1,3 atau 5")))</f>
        <v>sila pilih 1,3 atau 5</v>
      </c>
      <c r="M509" s="724" t="s">
        <v>1958</v>
      </c>
      <c r="N509" s="738"/>
    </row>
    <row r="510" spans="1:14" ht="38.25" customHeight="1" x14ac:dyDescent="0.25">
      <c r="A510" s="1308" t="s">
        <v>1192</v>
      </c>
      <c r="B510" s="1309"/>
      <c r="C510" s="1309"/>
      <c r="D510" s="1310"/>
      <c r="E510" s="1208">
        <f>E511</f>
        <v>1</v>
      </c>
      <c r="F510" s="1209"/>
      <c r="G510" s="1210"/>
      <c r="H510" s="1211"/>
      <c r="I510" s="1210"/>
      <c r="J510" s="1211"/>
      <c r="K510" s="1211"/>
      <c r="L510" s="1212">
        <f>L511</f>
        <v>0</v>
      </c>
      <c r="M510" s="1213"/>
      <c r="N510" s="1240"/>
    </row>
    <row r="511" spans="1:14" ht="40.5" customHeight="1" x14ac:dyDescent="0.25">
      <c r="A511" s="1196"/>
      <c r="B511" s="1311" t="s">
        <v>1193</v>
      </c>
      <c r="C511" s="1311"/>
      <c r="D511" s="1312"/>
      <c r="E511" s="1197">
        <f>SUM(E512:E513)</f>
        <v>1</v>
      </c>
      <c r="F511" s="1198"/>
      <c r="G511" s="1199"/>
      <c r="H511" s="1199"/>
      <c r="I511" s="1199"/>
      <c r="J511" s="1199"/>
      <c r="K511" s="1200"/>
      <c r="L511" s="1201">
        <f>SUM(L512:L513)</f>
        <v>0</v>
      </c>
      <c r="M511" s="1202"/>
      <c r="N511" s="1241"/>
    </row>
    <row r="512" spans="1:14" ht="149.25" customHeight="1" x14ac:dyDescent="0.25">
      <c r="A512" s="522"/>
      <c r="B512" s="527">
        <v>1</v>
      </c>
      <c r="C512" s="505" t="s">
        <v>17</v>
      </c>
      <c r="D512" s="506" t="s">
        <v>1194</v>
      </c>
      <c r="E512" s="1270">
        <v>0.4</v>
      </c>
      <c r="F512" s="513" t="s">
        <v>1195</v>
      </c>
      <c r="G512" s="505" t="s">
        <v>1196</v>
      </c>
      <c r="H512" s="505" t="s">
        <v>1197</v>
      </c>
      <c r="I512" s="505" t="s">
        <v>1198</v>
      </c>
      <c r="J512" s="505" t="s">
        <v>1199</v>
      </c>
      <c r="K512" s="501"/>
      <c r="L512" s="503" t="str">
        <f>IF(K512=1,E512*(1/5),IF(K512=2,E512*(2/5),IF(K512=3,E512*(3/5),IF(K512=4,E512*(4/5),IF(K512=5,E512*(5/5),"sila pilih 1-5")))))</f>
        <v>sila pilih 1-5</v>
      </c>
      <c r="M512" s="724" t="s">
        <v>1959</v>
      </c>
      <c r="N512" s="738"/>
    </row>
    <row r="513" spans="1:14" ht="181.5" thickBot="1" x14ac:dyDescent="0.3">
      <c r="A513" s="522"/>
      <c r="B513" s="527">
        <v>2</v>
      </c>
      <c r="C513" s="505" t="s">
        <v>19</v>
      </c>
      <c r="D513" s="506" t="s">
        <v>1200</v>
      </c>
      <c r="E513" s="1270">
        <v>0.6</v>
      </c>
      <c r="F513" s="513" t="s">
        <v>30</v>
      </c>
      <c r="G513" s="874"/>
      <c r="H513" s="505" t="s">
        <v>1117</v>
      </c>
      <c r="I513" s="874"/>
      <c r="J513" s="505" t="s">
        <v>1201</v>
      </c>
      <c r="K513" s="501"/>
      <c r="L513" s="503" t="str">
        <f>IF(K513=1,E513*(0/3),IF(K513=3,E513*(1/2),IF(K513=5,E513*(2/2),"sila pilih 1,3 atau 5")))</f>
        <v>sila pilih 1,3 atau 5</v>
      </c>
      <c r="M513" s="724" t="s">
        <v>1960</v>
      </c>
      <c r="N513" s="738"/>
    </row>
    <row r="514" spans="1:14" ht="59.25" customHeight="1" thickTop="1" thickBot="1" x14ac:dyDescent="0.3">
      <c r="K514" s="1218"/>
      <c r="L514" s="1275">
        <f>(L2/E2)</f>
        <v>0</v>
      </c>
    </row>
    <row r="515" spans="1:14" ht="36" customHeight="1" thickTop="1" x14ac:dyDescent="0.25">
      <c r="L515" s="1276" t="str">
        <f>IF(L514&gt;=0.9,"5 Bintang",IF(L514&gt;=0.8,"4 Bintang",IF(L514&gt;=0.7,"3 Bintang",IF(L514&gt;=0.6,"2 Bintang",IF(L514&gt;=0.5,"1 Bintang","Tiada Bintang")))))</f>
        <v>Tiada Bintang</v>
      </c>
    </row>
    <row r="518" spans="1:14" x14ac:dyDescent="0.25">
      <c r="F518" s="1272"/>
    </row>
  </sheetData>
  <autoFilter ref="A3:M515"/>
  <mergeCells count="170">
    <mergeCell ref="G28:G29"/>
    <mergeCell ref="H28:H29"/>
    <mergeCell ref="I28:I29"/>
    <mergeCell ref="B123:D123"/>
    <mergeCell ref="B114:D114"/>
    <mergeCell ref="A117:D117"/>
    <mergeCell ref="A82:D82"/>
    <mergeCell ref="B118:D118"/>
    <mergeCell ref="B111:D111"/>
    <mergeCell ref="N16:N17"/>
    <mergeCell ref="F16:F17"/>
    <mergeCell ref="B6:D6"/>
    <mergeCell ref="B40:D40"/>
    <mergeCell ref="B11:D11"/>
    <mergeCell ref="B70:D70"/>
    <mergeCell ref="B72:D72"/>
    <mergeCell ref="B80:D80"/>
    <mergeCell ref="N28:N29"/>
    <mergeCell ref="J28:J29"/>
    <mergeCell ref="G16:G17"/>
    <mergeCell ref="E16:E17"/>
    <mergeCell ref="L28:L29"/>
    <mergeCell ref="K28:K29"/>
    <mergeCell ref="E28:E29"/>
    <mergeCell ref="D16:D17"/>
    <mergeCell ref="C16:C17"/>
    <mergeCell ref="B16:B17"/>
    <mergeCell ref="E24:E25"/>
    <mergeCell ref="K24:K25"/>
    <mergeCell ref="L24:L25"/>
    <mergeCell ref="F24:F25"/>
    <mergeCell ref="G24:G25"/>
    <mergeCell ref="I24:I25"/>
    <mergeCell ref="B351:D351"/>
    <mergeCell ref="C354:D354"/>
    <mergeCell ref="B359:D359"/>
    <mergeCell ref="C362:D362"/>
    <mergeCell ref="B368:D368"/>
    <mergeCell ref="C371:D371"/>
    <mergeCell ref="B377:D377"/>
    <mergeCell ref="C380:D380"/>
    <mergeCell ref="N1:N2"/>
    <mergeCell ref="B78:D78"/>
    <mergeCell ref="B1:B2"/>
    <mergeCell ref="C1:D2"/>
    <mergeCell ref="A5:D5"/>
    <mergeCell ref="B54:D54"/>
    <mergeCell ref="M1:M2"/>
    <mergeCell ref="K1:K2"/>
    <mergeCell ref="F1:J1"/>
    <mergeCell ref="B62:D62"/>
    <mergeCell ref="B67:D67"/>
    <mergeCell ref="B57:D57"/>
    <mergeCell ref="A4:D4"/>
    <mergeCell ref="A1:A2"/>
    <mergeCell ref="B33:D33"/>
    <mergeCell ref="B275:D275"/>
    <mergeCell ref="C345:D345"/>
    <mergeCell ref="B333:D333"/>
    <mergeCell ref="C336:D336"/>
    <mergeCell ref="B342:D342"/>
    <mergeCell ref="B300:D300"/>
    <mergeCell ref="B303:D303"/>
    <mergeCell ref="B307:D307"/>
    <mergeCell ref="H24:H25"/>
    <mergeCell ref="B144:D144"/>
    <mergeCell ref="B150:D150"/>
    <mergeCell ref="B310:D310"/>
    <mergeCell ref="B314:D314"/>
    <mergeCell ref="B317:D317"/>
    <mergeCell ref="A324:D324"/>
    <mergeCell ref="B325:D325"/>
    <mergeCell ref="C328:D328"/>
    <mergeCell ref="B156:D156"/>
    <mergeCell ref="B205:D205"/>
    <mergeCell ref="C208:D208"/>
    <mergeCell ref="B214:D214"/>
    <mergeCell ref="C217:D217"/>
    <mergeCell ref="B223:D223"/>
    <mergeCell ref="B253:D253"/>
    <mergeCell ref="A24:A25"/>
    <mergeCell ref="C248:D248"/>
    <mergeCell ref="J24:J25"/>
    <mergeCell ref="C24:C25"/>
    <mergeCell ref="L16:L17"/>
    <mergeCell ref="K16:K17"/>
    <mergeCell ref="J16:J17"/>
    <mergeCell ref="I16:I17"/>
    <mergeCell ref="H16:H17"/>
    <mergeCell ref="A143:D143"/>
    <mergeCell ref="A16:A17"/>
    <mergeCell ref="D28:D29"/>
    <mergeCell ref="C28:C29"/>
    <mergeCell ref="B28:B29"/>
    <mergeCell ref="A28:A29"/>
    <mergeCell ref="D24:D25"/>
    <mergeCell ref="B24:B25"/>
    <mergeCell ref="A53:D53"/>
    <mergeCell ref="B46:D46"/>
    <mergeCell ref="B126:D126"/>
    <mergeCell ref="B137:D137"/>
    <mergeCell ref="B83:D83"/>
    <mergeCell ref="B96:D96"/>
    <mergeCell ref="B99:D99"/>
    <mergeCell ref="F28:F29"/>
    <mergeCell ref="A161:D161"/>
    <mergeCell ref="N159:N160"/>
    <mergeCell ref="A162:D162"/>
    <mergeCell ref="B163:D163"/>
    <mergeCell ref="C166:D166"/>
    <mergeCell ref="B179:D179"/>
    <mergeCell ref="C182:D182"/>
    <mergeCell ref="B194:D194"/>
    <mergeCell ref="C197:D197"/>
    <mergeCell ref="F223:J223"/>
    <mergeCell ref="B384:D384"/>
    <mergeCell ref="B394:D394"/>
    <mergeCell ref="C397:D397"/>
    <mergeCell ref="B401:D401"/>
    <mergeCell ref="B413:D413"/>
    <mergeCell ref="B432:D432"/>
    <mergeCell ref="C435:D435"/>
    <mergeCell ref="B440:D440"/>
    <mergeCell ref="C256:D256"/>
    <mergeCell ref="B263:D263"/>
    <mergeCell ref="B266:D266"/>
    <mergeCell ref="B276:D276"/>
    <mergeCell ref="B280:D280"/>
    <mergeCell ref="B283:D283"/>
    <mergeCell ref="B285:D285"/>
    <mergeCell ref="B288:D288"/>
    <mergeCell ref="C226:D226"/>
    <mergeCell ref="A230:D230"/>
    <mergeCell ref="B231:D231"/>
    <mergeCell ref="C234:D234"/>
    <mergeCell ref="B238:D238"/>
    <mergeCell ref="C241:D241"/>
    <mergeCell ref="B245:D245"/>
    <mergeCell ref="C443:D443"/>
    <mergeCell ref="C387:D387"/>
    <mergeCell ref="A393:C393"/>
    <mergeCell ref="B449:D449"/>
    <mergeCell ref="B458:D458"/>
    <mergeCell ref="B463:D463"/>
    <mergeCell ref="B465:D465"/>
    <mergeCell ref="A470:D470"/>
    <mergeCell ref="A471:D471"/>
    <mergeCell ref="B472:D472"/>
    <mergeCell ref="B476:D476"/>
    <mergeCell ref="A483:D483"/>
    <mergeCell ref="C452:D452"/>
    <mergeCell ref="B484:D484"/>
    <mergeCell ref="N486:N487"/>
    <mergeCell ref="A492:D492"/>
    <mergeCell ref="B493:D493"/>
    <mergeCell ref="B503:D503"/>
    <mergeCell ref="L486:L487"/>
    <mergeCell ref="A510:D510"/>
    <mergeCell ref="B511:D511"/>
    <mergeCell ref="E486:E487"/>
    <mergeCell ref="F486:F487"/>
    <mergeCell ref="G486:G487"/>
    <mergeCell ref="H486:H487"/>
    <mergeCell ref="I486:I487"/>
    <mergeCell ref="J486:J487"/>
    <mergeCell ref="K486:K487"/>
    <mergeCell ref="A486:A487"/>
    <mergeCell ref="B486:B487"/>
    <mergeCell ref="C486:C487"/>
    <mergeCell ref="D486:D487"/>
  </mergeCells>
  <phoneticPr fontId="0" type="noConversion"/>
  <printOptions horizontalCentered="1"/>
  <pageMargins left="0.51180555555555596" right="0.51180555555555596" top="0.71" bottom="0.17" header="0.25" footer="0.17"/>
  <pageSetup paperSize="8" scale="48" firstPageNumber="0" fitToHeight="0" orientation="landscape" r:id="rId1"/>
  <headerFooter alignWithMargins="0">
    <oddHeader>&amp;A&amp;RPage &amp;P</oddHeader>
    <oddFooter>Page &amp;P of &amp;N</oddFooter>
  </headerFooter>
  <rowBreaks count="38" manualBreakCount="38">
    <brk id="31" max="14" man="1"/>
    <brk id="39" max="14" man="1"/>
    <brk id="45" max="14" man="1"/>
    <brk id="56" max="14" man="1"/>
    <brk id="61" max="14" man="1"/>
    <brk id="69" max="14" man="1"/>
    <brk id="93" max="14" man="1"/>
    <brk id="142" max="14" man="1"/>
    <brk id="154" max="14" man="1"/>
    <brk id="159" max="14" man="1"/>
    <brk id="180" max="14" man="1"/>
    <brk id="206" max="14" man="1"/>
    <brk id="212" max="14" man="1"/>
    <brk id="228" max="14" man="1"/>
    <brk id="237" max="14" man="1"/>
    <brk id="243" max="14" man="1"/>
    <brk id="283" max="14" man="1"/>
    <brk id="308" max="14" man="1"/>
    <brk id="322" max="14" man="1"/>
    <brk id="352" max="14" man="1"/>
    <brk id="357" max="14" man="1"/>
    <brk id="366" max="14" man="1"/>
    <brk id="375" max="14" man="1"/>
    <brk id="382" max="14" man="1"/>
    <brk id="389" max="14" man="1"/>
    <brk id="391" max="14" man="1"/>
    <brk id="399" max="14" man="1"/>
    <brk id="429" max="14" man="1"/>
    <brk id="438" max="14" man="1"/>
    <brk id="447" max="14" man="1"/>
    <brk id="453" max="14" man="1"/>
    <brk id="459" max="14" man="1"/>
    <brk id="466" max="14" man="1"/>
    <brk id="472" max="14" man="1"/>
    <brk id="479" max="14" man="1"/>
    <brk id="485" max="14" man="1"/>
    <brk id="488" max="14" man="1"/>
    <brk id="504"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N43" sqref="N43"/>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topLeftCell="A154" zoomScale="50" zoomScaleNormal="50" workbookViewId="0">
      <selection activeCell="E158" activeCellId="3" sqref="E136 E140:E149 E153:E154 E158:E159"/>
    </sheetView>
  </sheetViews>
  <sheetFormatPr defaultRowHeight="12.75" x14ac:dyDescent="0.2"/>
  <cols>
    <col min="1" max="1" width="20.5703125" customWidth="1"/>
    <col min="2" max="2" width="13.28515625" customWidth="1"/>
    <col min="4" max="4" width="62.140625" customWidth="1"/>
    <col min="5" max="5" width="13.85546875" customWidth="1"/>
    <col min="6" max="6" width="19.140625" customWidth="1"/>
    <col min="7" max="7" width="19.42578125" customWidth="1"/>
    <col min="8" max="8" width="21.28515625" customWidth="1"/>
    <col min="9" max="9" width="22.5703125" customWidth="1"/>
    <col min="10" max="10" width="17.140625" customWidth="1"/>
    <col min="12" max="12" width="14" customWidth="1"/>
    <col min="13" max="13" width="50.85546875" customWidth="1"/>
  </cols>
  <sheetData>
    <row r="1" spans="1:13" ht="18" x14ac:dyDescent="0.2">
      <c r="A1" s="1432" t="s">
        <v>110</v>
      </c>
      <c r="B1" s="1433" t="s">
        <v>6</v>
      </c>
      <c r="C1" s="1432" t="s">
        <v>7</v>
      </c>
      <c r="D1" s="1432"/>
      <c r="E1" s="77" t="s">
        <v>8</v>
      </c>
      <c r="F1" s="1432" t="s">
        <v>56</v>
      </c>
      <c r="G1" s="1432"/>
      <c r="H1" s="1432"/>
      <c r="I1" s="1432"/>
      <c r="J1" s="1432"/>
      <c r="K1" s="1434" t="s">
        <v>9</v>
      </c>
      <c r="L1" s="1435" t="s">
        <v>10</v>
      </c>
      <c r="M1" s="1426" t="s">
        <v>11</v>
      </c>
    </row>
    <row r="2" spans="1:13" ht="36" x14ac:dyDescent="0.2">
      <c r="A2" s="1432"/>
      <c r="B2" s="1433"/>
      <c r="C2" s="1432"/>
      <c r="D2" s="1432"/>
      <c r="E2" s="77"/>
      <c r="F2" s="72" t="s">
        <v>38</v>
      </c>
      <c r="G2" s="5" t="s">
        <v>12</v>
      </c>
      <c r="H2" s="3" t="s">
        <v>13</v>
      </c>
      <c r="I2" s="5" t="s">
        <v>14</v>
      </c>
      <c r="J2" s="3" t="s">
        <v>15</v>
      </c>
      <c r="K2" s="1434"/>
      <c r="L2" s="1435"/>
      <c r="M2" s="1426"/>
    </row>
    <row r="3" spans="1:13" ht="19.5" customHeight="1" x14ac:dyDescent="0.2">
      <c r="A3" s="6"/>
      <c r="B3" s="7"/>
      <c r="C3" s="6"/>
      <c r="D3" s="8"/>
      <c r="E3" s="78"/>
      <c r="F3" s="73"/>
      <c r="G3" s="6"/>
      <c r="H3" s="6"/>
      <c r="I3" s="6"/>
      <c r="J3" s="6"/>
      <c r="K3" s="6"/>
      <c r="L3" s="65"/>
      <c r="M3" s="8"/>
    </row>
    <row r="4" spans="1:13" ht="16.5" x14ac:dyDescent="0.2">
      <c r="A4" s="183"/>
      <c r="B4" s="1427" t="s">
        <v>122</v>
      </c>
      <c r="C4" s="1427"/>
      <c r="D4" s="1427"/>
      <c r="E4" s="184">
        <f>(E5+E8+E20+E26)</f>
        <v>4</v>
      </c>
      <c r="F4" s="185"/>
      <c r="G4" s="185"/>
      <c r="H4" s="185"/>
      <c r="I4" s="185"/>
      <c r="J4" s="185"/>
      <c r="K4" s="186"/>
      <c r="L4" s="185"/>
      <c r="M4" s="187"/>
    </row>
    <row r="5" spans="1:13" ht="16.5" x14ac:dyDescent="0.2">
      <c r="A5" s="86"/>
      <c r="B5" s="87"/>
      <c r="C5" s="88" t="s">
        <v>16</v>
      </c>
      <c r="D5" s="89" t="s">
        <v>123</v>
      </c>
      <c r="E5" s="90">
        <v>0.22</v>
      </c>
      <c r="F5" s="91"/>
      <c r="G5" s="92"/>
      <c r="H5" s="93"/>
      <c r="I5" s="92"/>
      <c r="J5" s="93"/>
      <c r="K5" s="94"/>
      <c r="L5" s="93"/>
      <c r="M5" s="95"/>
    </row>
    <row r="6" spans="1:13" ht="16.5" x14ac:dyDescent="0.2">
      <c r="A6" s="86"/>
      <c r="B6" s="87"/>
      <c r="C6" s="88"/>
      <c r="D6" s="89"/>
      <c r="E6" s="96"/>
      <c r="F6" s="91"/>
      <c r="G6" s="92"/>
      <c r="H6" s="93"/>
      <c r="I6" s="92"/>
      <c r="J6" s="93"/>
      <c r="K6" s="94"/>
      <c r="L6" s="93"/>
      <c r="M6" s="95"/>
    </row>
    <row r="7" spans="1:13" ht="132" x14ac:dyDescent="0.2">
      <c r="A7" s="97"/>
      <c r="B7" s="98" t="s">
        <v>116</v>
      </c>
      <c r="C7" s="99">
        <v>1</v>
      </c>
      <c r="D7" s="100" t="s">
        <v>375</v>
      </c>
      <c r="E7" s="101">
        <v>0.22</v>
      </c>
      <c r="F7" s="102" t="s">
        <v>376</v>
      </c>
      <c r="G7" s="103" t="s">
        <v>371</v>
      </c>
      <c r="H7" s="104" t="s">
        <v>370</v>
      </c>
      <c r="I7" s="103" t="s">
        <v>369</v>
      </c>
      <c r="J7" s="104" t="s">
        <v>377</v>
      </c>
      <c r="K7" s="105"/>
      <c r="L7" s="106"/>
      <c r="M7" s="107" t="s">
        <v>378</v>
      </c>
    </row>
    <row r="8" spans="1:13" ht="16.5" x14ac:dyDescent="0.2">
      <c r="A8" s="108"/>
      <c r="B8" s="109"/>
      <c r="C8" s="88" t="s">
        <v>41</v>
      </c>
      <c r="D8" s="89" t="s">
        <v>125</v>
      </c>
      <c r="E8" s="90">
        <f>SUM(E10:E18)</f>
        <v>1.89</v>
      </c>
      <c r="F8" s="110"/>
      <c r="G8" s="111"/>
      <c r="H8" s="112"/>
      <c r="I8" s="111"/>
      <c r="J8" s="112"/>
      <c r="K8" s="111"/>
      <c r="L8" s="113"/>
      <c r="M8" s="112"/>
    </row>
    <row r="9" spans="1:13" ht="16.5" x14ac:dyDescent="0.2">
      <c r="A9" s="108"/>
      <c r="B9" s="109"/>
      <c r="C9" s="88"/>
      <c r="D9" s="89"/>
      <c r="E9" s="96"/>
      <c r="F9" s="110"/>
      <c r="G9" s="111"/>
      <c r="H9" s="112"/>
      <c r="I9" s="111"/>
      <c r="J9" s="112"/>
      <c r="K9" s="111"/>
      <c r="L9" s="113"/>
      <c r="M9" s="112"/>
    </row>
    <row r="10" spans="1:13" ht="148.5" x14ac:dyDescent="0.2">
      <c r="A10" s="108"/>
      <c r="B10" s="109"/>
      <c r="C10" s="114">
        <v>1</v>
      </c>
      <c r="D10" s="115" t="s">
        <v>379</v>
      </c>
      <c r="E10" s="101">
        <v>0.21</v>
      </c>
      <c r="F10" s="102" t="s">
        <v>372</v>
      </c>
      <c r="G10" s="103" t="s">
        <v>371</v>
      </c>
      <c r="H10" s="104" t="s">
        <v>370</v>
      </c>
      <c r="I10" s="103" t="s">
        <v>369</v>
      </c>
      <c r="J10" s="104" t="s">
        <v>377</v>
      </c>
      <c r="K10" s="105"/>
      <c r="L10" s="106"/>
      <c r="M10" s="116" t="s">
        <v>380</v>
      </c>
    </row>
    <row r="11" spans="1:13" ht="33" x14ac:dyDescent="0.2">
      <c r="A11" s="108"/>
      <c r="B11" s="109"/>
      <c r="C11" s="114">
        <v>2</v>
      </c>
      <c r="D11" s="115" t="s">
        <v>127</v>
      </c>
      <c r="E11" s="101">
        <v>0.21</v>
      </c>
      <c r="F11" s="102" t="s">
        <v>372</v>
      </c>
      <c r="G11" s="103" t="s">
        <v>371</v>
      </c>
      <c r="H11" s="104" t="s">
        <v>370</v>
      </c>
      <c r="I11" s="103" t="s">
        <v>369</v>
      </c>
      <c r="J11" s="104" t="s">
        <v>377</v>
      </c>
      <c r="K11" s="105"/>
      <c r="L11" s="106"/>
      <c r="M11" s="117" t="s">
        <v>381</v>
      </c>
    </row>
    <row r="12" spans="1:13" ht="33" x14ac:dyDescent="0.2">
      <c r="A12" s="108"/>
      <c r="B12" s="109"/>
      <c r="C12" s="114">
        <v>3</v>
      </c>
      <c r="D12" s="115" t="s">
        <v>128</v>
      </c>
      <c r="E12" s="101">
        <v>0.21</v>
      </c>
      <c r="F12" s="102" t="s">
        <v>372</v>
      </c>
      <c r="G12" s="103" t="s">
        <v>371</v>
      </c>
      <c r="H12" s="104" t="s">
        <v>370</v>
      </c>
      <c r="I12" s="103" t="s">
        <v>369</v>
      </c>
      <c r="J12" s="104" t="s">
        <v>377</v>
      </c>
      <c r="K12" s="105"/>
      <c r="L12" s="106"/>
      <c r="M12" s="117" t="s">
        <v>382</v>
      </c>
    </row>
    <row r="13" spans="1:13" ht="33" x14ac:dyDescent="0.2">
      <c r="A13" s="108"/>
      <c r="B13" s="109"/>
      <c r="C13" s="114">
        <v>4</v>
      </c>
      <c r="D13" s="115" t="s">
        <v>129</v>
      </c>
      <c r="E13" s="101">
        <v>0.21</v>
      </c>
      <c r="F13" s="102" t="s">
        <v>372</v>
      </c>
      <c r="G13" s="103" t="s">
        <v>371</v>
      </c>
      <c r="H13" s="104" t="s">
        <v>370</v>
      </c>
      <c r="I13" s="103" t="s">
        <v>369</v>
      </c>
      <c r="J13" s="104" t="s">
        <v>377</v>
      </c>
      <c r="K13" s="105"/>
      <c r="L13" s="106"/>
      <c r="M13" s="117" t="s">
        <v>383</v>
      </c>
    </row>
    <row r="14" spans="1:13" ht="33" x14ac:dyDescent="0.2">
      <c r="A14" s="108"/>
      <c r="B14" s="109"/>
      <c r="C14" s="114">
        <v>5</v>
      </c>
      <c r="D14" s="115" t="s">
        <v>131</v>
      </c>
      <c r="E14" s="101">
        <v>0.21</v>
      </c>
      <c r="F14" s="102" t="s">
        <v>372</v>
      </c>
      <c r="G14" s="103" t="s">
        <v>371</v>
      </c>
      <c r="H14" s="104" t="s">
        <v>370</v>
      </c>
      <c r="I14" s="103" t="s">
        <v>369</v>
      </c>
      <c r="J14" s="104" t="s">
        <v>377</v>
      </c>
      <c r="K14" s="105"/>
      <c r="L14" s="106"/>
      <c r="M14" s="118" t="s">
        <v>384</v>
      </c>
    </row>
    <row r="15" spans="1:13" ht="33" x14ac:dyDescent="0.2">
      <c r="A15" s="108"/>
      <c r="B15" s="109"/>
      <c r="C15" s="114">
        <v>6</v>
      </c>
      <c r="D15" s="115" t="s">
        <v>132</v>
      </c>
      <c r="E15" s="101">
        <v>0.21</v>
      </c>
      <c r="F15" s="102" t="s">
        <v>372</v>
      </c>
      <c r="G15" s="103" t="s">
        <v>371</v>
      </c>
      <c r="H15" s="104" t="s">
        <v>370</v>
      </c>
      <c r="I15" s="103" t="s">
        <v>369</v>
      </c>
      <c r="J15" s="104" t="s">
        <v>377</v>
      </c>
      <c r="K15" s="105"/>
      <c r="L15" s="106"/>
      <c r="M15" s="117" t="s">
        <v>385</v>
      </c>
    </row>
    <row r="16" spans="1:13" ht="66" x14ac:dyDescent="0.2">
      <c r="A16" s="108"/>
      <c r="B16" s="109"/>
      <c r="C16" s="114">
        <v>7</v>
      </c>
      <c r="D16" s="115" t="s">
        <v>133</v>
      </c>
      <c r="E16" s="101">
        <v>0.21</v>
      </c>
      <c r="F16" s="102" t="s">
        <v>372</v>
      </c>
      <c r="G16" s="103" t="s">
        <v>371</v>
      </c>
      <c r="H16" s="104" t="s">
        <v>370</v>
      </c>
      <c r="I16" s="103" t="s">
        <v>369</v>
      </c>
      <c r="J16" s="104" t="s">
        <v>377</v>
      </c>
      <c r="K16" s="105"/>
      <c r="L16" s="106"/>
      <c r="M16" s="119" t="s">
        <v>386</v>
      </c>
    </row>
    <row r="17" spans="1:13" ht="33" x14ac:dyDescent="0.2">
      <c r="A17" s="108"/>
      <c r="B17" s="109"/>
      <c r="C17" s="114">
        <v>8</v>
      </c>
      <c r="D17" s="115" t="s">
        <v>387</v>
      </c>
      <c r="E17" s="101">
        <v>0.21</v>
      </c>
      <c r="F17" s="102" t="s">
        <v>372</v>
      </c>
      <c r="G17" s="103" t="s">
        <v>371</v>
      </c>
      <c r="H17" s="104" t="s">
        <v>370</v>
      </c>
      <c r="I17" s="103" t="s">
        <v>369</v>
      </c>
      <c r="J17" s="104" t="s">
        <v>377</v>
      </c>
      <c r="K17" s="105"/>
      <c r="L17" s="106"/>
      <c r="M17" s="117" t="s">
        <v>388</v>
      </c>
    </row>
    <row r="18" spans="1:13" ht="33" x14ac:dyDescent="0.2">
      <c r="A18" s="108"/>
      <c r="B18" s="109"/>
      <c r="C18" s="114">
        <v>9</v>
      </c>
      <c r="D18" s="115" t="s">
        <v>134</v>
      </c>
      <c r="E18" s="101">
        <v>0.21</v>
      </c>
      <c r="F18" s="102" t="s">
        <v>372</v>
      </c>
      <c r="G18" s="103" t="s">
        <v>371</v>
      </c>
      <c r="H18" s="104" t="s">
        <v>370</v>
      </c>
      <c r="I18" s="103" t="s">
        <v>369</v>
      </c>
      <c r="J18" s="104" t="s">
        <v>377</v>
      </c>
      <c r="K18" s="105"/>
      <c r="L18" s="106"/>
      <c r="M18" s="117" t="s">
        <v>389</v>
      </c>
    </row>
    <row r="19" spans="1:13" ht="16.5" x14ac:dyDescent="0.2">
      <c r="A19" s="108"/>
      <c r="B19" s="109"/>
      <c r="C19" s="114"/>
      <c r="D19" s="115"/>
      <c r="E19" s="101"/>
      <c r="F19" s="102"/>
      <c r="G19" s="103"/>
      <c r="H19" s="104"/>
      <c r="I19" s="103"/>
      <c r="J19" s="104"/>
      <c r="K19" s="105"/>
      <c r="L19" s="106"/>
      <c r="M19" s="117"/>
    </row>
    <row r="20" spans="1:13" ht="16.5" x14ac:dyDescent="0.25">
      <c r="A20" s="108"/>
      <c r="B20" s="120" t="s">
        <v>42</v>
      </c>
      <c r="C20" s="88"/>
      <c r="D20" s="89" t="s">
        <v>135</v>
      </c>
      <c r="E20" s="90">
        <f>SUM(E22:E23)</f>
        <v>0.42</v>
      </c>
      <c r="F20" s="102"/>
      <c r="G20" s="103"/>
      <c r="H20" s="104"/>
      <c r="I20" s="103"/>
      <c r="J20" s="104"/>
      <c r="K20" s="105"/>
      <c r="L20" s="106"/>
      <c r="M20" s="117"/>
    </row>
    <row r="21" spans="1:13" ht="16.5" x14ac:dyDescent="0.2">
      <c r="A21" s="108"/>
      <c r="B21" s="109"/>
      <c r="C21" s="114"/>
      <c r="D21" s="115"/>
      <c r="E21" s="101"/>
      <c r="F21" s="102"/>
      <c r="G21" s="103"/>
      <c r="H21" s="104"/>
      <c r="I21" s="103"/>
      <c r="J21" s="104"/>
      <c r="K21" s="105"/>
      <c r="L21" s="106"/>
      <c r="M21" s="117"/>
    </row>
    <row r="22" spans="1:13" ht="49.5" x14ac:dyDescent="0.2">
      <c r="A22" s="108"/>
      <c r="B22" s="109"/>
      <c r="C22" s="114">
        <v>1</v>
      </c>
      <c r="D22" s="100" t="s">
        <v>136</v>
      </c>
      <c r="E22" s="101">
        <v>0.21</v>
      </c>
      <c r="F22" s="102" t="s">
        <v>372</v>
      </c>
      <c r="G22" s="103" t="s">
        <v>371</v>
      </c>
      <c r="H22" s="104" t="s">
        <v>370</v>
      </c>
      <c r="I22" s="103" t="s">
        <v>369</v>
      </c>
      <c r="J22" s="104" t="s">
        <v>377</v>
      </c>
      <c r="K22" s="105"/>
      <c r="L22" s="106"/>
      <c r="M22" s="119" t="s">
        <v>390</v>
      </c>
    </row>
    <row r="23" spans="1:13" ht="33" x14ac:dyDescent="0.2">
      <c r="A23" s="108"/>
      <c r="B23" s="109"/>
      <c r="C23" s="114">
        <v>2</v>
      </c>
      <c r="D23" s="100" t="s">
        <v>137</v>
      </c>
      <c r="E23" s="101">
        <v>0.21</v>
      </c>
      <c r="F23" s="102" t="s">
        <v>372</v>
      </c>
      <c r="G23" s="103" t="s">
        <v>371</v>
      </c>
      <c r="H23" s="104" t="s">
        <v>370</v>
      </c>
      <c r="I23" s="103" t="s">
        <v>369</v>
      </c>
      <c r="J23" s="104" t="s">
        <v>377</v>
      </c>
      <c r="K23" s="105"/>
      <c r="L23" s="106"/>
      <c r="M23" s="119" t="s">
        <v>391</v>
      </c>
    </row>
    <row r="24" spans="1:13" ht="16.5" x14ac:dyDescent="0.2">
      <c r="A24" s="108"/>
      <c r="B24" s="109"/>
      <c r="C24" s="114"/>
      <c r="D24" s="115"/>
      <c r="E24" s="101"/>
      <c r="F24" s="102"/>
      <c r="G24" s="103"/>
      <c r="H24" s="104"/>
      <c r="I24" s="103"/>
      <c r="J24" s="104"/>
      <c r="K24" s="105"/>
      <c r="L24" s="106"/>
      <c r="M24" s="117"/>
    </row>
    <row r="25" spans="1:13" ht="16.5" x14ac:dyDescent="0.2">
      <c r="A25" s="108"/>
      <c r="B25" s="109"/>
      <c r="C25" s="114"/>
      <c r="D25" s="115"/>
      <c r="E25" s="101"/>
      <c r="F25" s="102"/>
      <c r="G25" s="103"/>
      <c r="H25" s="104"/>
      <c r="I25" s="103"/>
      <c r="J25" s="104"/>
      <c r="K25" s="105"/>
      <c r="L25" s="106"/>
      <c r="M25" s="117"/>
    </row>
    <row r="26" spans="1:13" ht="16.5" x14ac:dyDescent="0.25">
      <c r="A26" s="108"/>
      <c r="B26" s="120" t="s">
        <v>138</v>
      </c>
      <c r="C26" s="88"/>
      <c r="D26" s="121" t="s">
        <v>139</v>
      </c>
      <c r="E26" s="122">
        <f>SUM(E28:E34)</f>
        <v>1.47</v>
      </c>
      <c r="F26" s="110"/>
      <c r="G26" s="111"/>
      <c r="H26" s="112"/>
      <c r="I26" s="111"/>
      <c r="J26" s="112"/>
      <c r="K26" s="111"/>
      <c r="L26" s="113"/>
      <c r="M26" s="110"/>
    </row>
    <row r="27" spans="1:13" ht="16.5" x14ac:dyDescent="0.25">
      <c r="A27" s="108"/>
      <c r="B27" s="120"/>
      <c r="C27" s="88"/>
      <c r="D27" s="121"/>
      <c r="E27" s="96"/>
      <c r="F27" s="110"/>
      <c r="G27" s="111"/>
      <c r="H27" s="112"/>
      <c r="I27" s="111"/>
      <c r="J27" s="112"/>
      <c r="K27" s="111"/>
      <c r="L27" s="113"/>
      <c r="M27" s="110"/>
    </row>
    <row r="28" spans="1:13" ht="66" x14ac:dyDescent="0.25">
      <c r="A28" s="108"/>
      <c r="B28" s="123"/>
      <c r="C28" s="114">
        <v>1</v>
      </c>
      <c r="D28" s="100" t="s">
        <v>140</v>
      </c>
      <c r="E28" s="101">
        <v>0.21</v>
      </c>
      <c r="F28" s="102" t="s">
        <v>372</v>
      </c>
      <c r="G28" s="103" t="s">
        <v>371</v>
      </c>
      <c r="H28" s="104" t="s">
        <v>370</v>
      </c>
      <c r="I28" s="103" t="s">
        <v>369</v>
      </c>
      <c r="J28" s="104" t="s">
        <v>377</v>
      </c>
      <c r="K28" s="105"/>
      <c r="L28" s="106"/>
      <c r="M28" s="124" t="s">
        <v>392</v>
      </c>
    </row>
    <row r="29" spans="1:13" ht="33" x14ac:dyDescent="0.25">
      <c r="A29" s="108"/>
      <c r="B29" s="123"/>
      <c r="C29" s="114">
        <v>2</v>
      </c>
      <c r="D29" s="100" t="s">
        <v>141</v>
      </c>
      <c r="E29" s="101">
        <v>0.21</v>
      </c>
      <c r="F29" s="102" t="s">
        <v>372</v>
      </c>
      <c r="G29" s="103" t="s">
        <v>371</v>
      </c>
      <c r="H29" s="104" t="s">
        <v>370</v>
      </c>
      <c r="I29" s="103" t="s">
        <v>369</v>
      </c>
      <c r="J29" s="104" t="s">
        <v>377</v>
      </c>
      <c r="K29" s="105"/>
      <c r="L29" s="106"/>
      <c r="M29" s="110" t="s">
        <v>393</v>
      </c>
    </row>
    <row r="30" spans="1:13" ht="33" x14ac:dyDescent="0.25">
      <c r="A30" s="108"/>
      <c r="B30" s="123"/>
      <c r="C30" s="114">
        <v>3</v>
      </c>
      <c r="D30" s="100" t="s">
        <v>142</v>
      </c>
      <c r="E30" s="101">
        <v>0.21</v>
      </c>
      <c r="F30" s="102" t="s">
        <v>372</v>
      </c>
      <c r="G30" s="103" t="s">
        <v>371</v>
      </c>
      <c r="H30" s="104" t="s">
        <v>370</v>
      </c>
      <c r="I30" s="103" t="s">
        <v>369</v>
      </c>
      <c r="J30" s="104" t="s">
        <v>377</v>
      </c>
      <c r="K30" s="105"/>
      <c r="L30" s="106"/>
      <c r="M30" s="110" t="s">
        <v>393</v>
      </c>
    </row>
    <row r="31" spans="1:13" ht="33" x14ac:dyDescent="0.25">
      <c r="A31" s="108"/>
      <c r="B31" s="123"/>
      <c r="C31" s="114">
        <v>4</v>
      </c>
      <c r="D31" s="100" t="s">
        <v>143</v>
      </c>
      <c r="E31" s="101">
        <v>0.21</v>
      </c>
      <c r="F31" s="102" t="s">
        <v>372</v>
      </c>
      <c r="G31" s="103" t="s">
        <v>371</v>
      </c>
      <c r="H31" s="104" t="s">
        <v>370</v>
      </c>
      <c r="I31" s="103" t="s">
        <v>369</v>
      </c>
      <c r="J31" s="104" t="s">
        <v>377</v>
      </c>
      <c r="K31" s="106"/>
      <c r="L31" s="106"/>
      <c r="M31" s="110" t="s">
        <v>393</v>
      </c>
    </row>
    <row r="32" spans="1:13" ht="33" x14ac:dyDescent="0.25">
      <c r="A32" s="108"/>
      <c r="B32" s="123"/>
      <c r="C32" s="114">
        <v>5</v>
      </c>
      <c r="D32" s="100" t="s">
        <v>144</v>
      </c>
      <c r="E32" s="101">
        <v>0.21</v>
      </c>
      <c r="F32" s="102" t="s">
        <v>372</v>
      </c>
      <c r="G32" s="103" t="s">
        <v>371</v>
      </c>
      <c r="H32" s="104" t="s">
        <v>370</v>
      </c>
      <c r="I32" s="103" t="s">
        <v>369</v>
      </c>
      <c r="J32" s="104" t="s">
        <v>377</v>
      </c>
      <c r="K32" s="106"/>
      <c r="L32" s="106"/>
      <c r="M32" s="110" t="s">
        <v>393</v>
      </c>
    </row>
    <row r="33" spans="1:13" ht="33" x14ac:dyDescent="0.25">
      <c r="A33" s="108"/>
      <c r="B33" s="123"/>
      <c r="C33" s="114">
        <v>6</v>
      </c>
      <c r="D33" s="100" t="s">
        <v>145</v>
      </c>
      <c r="E33" s="101">
        <v>0.21</v>
      </c>
      <c r="F33" s="102" t="s">
        <v>372</v>
      </c>
      <c r="G33" s="103" t="s">
        <v>371</v>
      </c>
      <c r="H33" s="104" t="s">
        <v>370</v>
      </c>
      <c r="I33" s="103" t="s">
        <v>369</v>
      </c>
      <c r="J33" s="104" t="s">
        <v>377</v>
      </c>
      <c r="K33" s="106"/>
      <c r="L33" s="106"/>
      <c r="M33" s="110" t="s">
        <v>393</v>
      </c>
    </row>
    <row r="34" spans="1:13" ht="33" x14ac:dyDescent="0.25">
      <c r="A34" s="108"/>
      <c r="B34" s="123"/>
      <c r="C34" s="114">
        <v>7</v>
      </c>
      <c r="D34" s="100" t="s">
        <v>146</v>
      </c>
      <c r="E34" s="101">
        <v>0.21</v>
      </c>
      <c r="F34" s="102" t="s">
        <v>372</v>
      </c>
      <c r="G34" s="103" t="s">
        <v>371</v>
      </c>
      <c r="H34" s="104" t="s">
        <v>370</v>
      </c>
      <c r="I34" s="103" t="s">
        <v>369</v>
      </c>
      <c r="J34" s="104" t="s">
        <v>377</v>
      </c>
      <c r="K34" s="106"/>
      <c r="L34" s="106"/>
      <c r="M34" s="110" t="s">
        <v>393</v>
      </c>
    </row>
    <row r="35" spans="1:13" ht="16.5" x14ac:dyDescent="0.2">
      <c r="A35" s="108"/>
      <c r="B35" s="109"/>
      <c r="C35" s="114"/>
      <c r="D35" s="115"/>
      <c r="E35" s="101"/>
      <c r="F35" s="102"/>
      <c r="G35" s="103"/>
      <c r="H35" s="104"/>
      <c r="I35" s="103"/>
      <c r="J35" s="104"/>
      <c r="K35" s="105"/>
      <c r="L35" s="106"/>
      <c r="M35" s="117"/>
    </row>
    <row r="36" spans="1:13" ht="16.5" x14ac:dyDescent="0.2">
      <c r="A36" s="108"/>
      <c r="B36" s="109"/>
      <c r="C36" s="114"/>
      <c r="D36" s="115"/>
      <c r="E36" s="101"/>
      <c r="F36" s="102"/>
      <c r="G36" s="103"/>
      <c r="H36" s="104"/>
      <c r="I36" s="103"/>
      <c r="J36" s="104"/>
      <c r="K36" s="105"/>
      <c r="L36" s="106"/>
      <c r="M36" s="117"/>
    </row>
    <row r="37" spans="1:13" ht="16.5" x14ac:dyDescent="0.2">
      <c r="A37" s="108"/>
      <c r="B37" s="109"/>
      <c r="C37" s="114"/>
      <c r="D37" s="115"/>
      <c r="E37" s="101"/>
      <c r="F37" s="102"/>
      <c r="G37" s="103"/>
      <c r="H37" s="104"/>
      <c r="I37" s="103"/>
      <c r="J37" s="104"/>
      <c r="K37" s="105"/>
      <c r="L37" s="106"/>
      <c r="M37" s="117"/>
    </row>
    <row r="38" spans="1:13" ht="33" x14ac:dyDescent="0.2">
      <c r="A38" s="125"/>
      <c r="B38" s="126" t="s">
        <v>147</v>
      </c>
      <c r="C38" s="127"/>
      <c r="D38" s="128" t="s">
        <v>148</v>
      </c>
      <c r="E38" s="129">
        <f>E40+E44+E53+E59</f>
        <v>4</v>
      </c>
      <c r="F38" s="130"/>
      <c r="G38" s="130"/>
      <c r="H38" s="130"/>
      <c r="I38" s="130"/>
      <c r="J38" s="130"/>
      <c r="K38" s="130"/>
      <c r="L38" s="131"/>
      <c r="M38" s="132"/>
    </row>
    <row r="39" spans="1:13" ht="16.5" x14ac:dyDescent="0.25">
      <c r="A39" s="108"/>
      <c r="B39" s="123"/>
      <c r="C39" s="114"/>
      <c r="D39" s="111"/>
      <c r="E39" s="133"/>
      <c r="F39" s="110"/>
      <c r="G39" s="111"/>
      <c r="H39" s="112"/>
      <c r="I39" s="111"/>
      <c r="J39" s="112"/>
      <c r="K39" s="111"/>
      <c r="L39" s="113"/>
      <c r="M39" s="110"/>
    </row>
    <row r="40" spans="1:13" ht="16.5" x14ac:dyDescent="0.25">
      <c r="A40" s="108"/>
      <c r="B40" s="134"/>
      <c r="C40" s="88" t="s">
        <v>16</v>
      </c>
      <c r="D40" s="89" t="s">
        <v>123</v>
      </c>
      <c r="E40" s="90">
        <v>0.3</v>
      </c>
      <c r="F40" s="110"/>
      <c r="G40" s="111"/>
      <c r="H40" s="112"/>
      <c r="I40" s="111"/>
      <c r="J40" s="112"/>
      <c r="K40" s="111"/>
      <c r="L40" s="113"/>
      <c r="M40" s="110"/>
    </row>
    <row r="41" spans="1:13" ht="16.5" x14ac:dyDescent="0.25">
      <c r="A41" s="108"/>
      <c r="B41" s="120"/>
      <c r="C41" s="88"/>
      <c r="D41" s="89"/>
      <c r="E41" s="96"/>
      <c r="F41" s="110"/>
      <c r="G41" s="111"/>
      <c r="H41" s="112"/>
      <c r="I41" s="111"/>
      <c r="J41" s="112"/>
      <c r="K41" s="111"/>
      <c r="L41" s="113"/>
      <c r="M41" s="110"/>
    </row>
    <row r="42" spans="1:13" ht="99" x14ac:dyDescent="0.25">
      <c r="A42" s="108"/>
      <c r="B42" s="123"/>
      <c r="C42" s="114">
        <v>1</v>
      </c>
      <c r="D42" s="100" t="s">
        <v>124</v>
      </c>
      <c r="E42" s="101">
        <v>0.3</v>
      </c>
      <c r="F42" s="102" t="s">
        <v>372</v>
      </c>
      <c r="G42" s="103" t="s">
        <v>371</v>
      </c>
      <c r="H42" s="104" t="s">
        <v>370</v>
      </c>
      <c r="I42" s="103" t="s">
        <v>369</v>
      </c>
      <c r="J42" s="104" t="s">
        <v>377</v>
      </c>
      <c r="K42" s="105"/>
      <c r="L42" s="106"/>
      <c r="M42" s="107" t="s">
        <v>394</v>
      </c>
    </row>
    <row r="43" spans="1:13" ht="16.5" x14ac:dyDescent="0.25">
      <c r="A43" s="108"/>
      <c r="B43" s="123"/>
      <c r="C43" s="114"/>
      <c r="D43" s="111"/>
      <c r="E43" s="113"/>
      <c r="F43" s="110"/>
      <c r="G43" s="111"/>
      <c r="H43" s="112"/>
      <c r="I43" s="111"/>
      <c r="J43" s="104"/>
      <c r="K43" s="111"/>
      <c r="L43" s="113"/>
      <c r="M43" s="110"/>
    </row>
    <row r="44" spans="1:13" ht="16.5" x14ac:dyDescent="0.25">
      <c r="A44" s="108"/>
      <c r="B44" s="134"/>
      <c r="C44" s="88" t="s">
        <v>41</v>
      </c>
      <c r="D44" s="89" t="s">
        <v>125</v>
      </c>
      <c r="E44" s="90">
        <f>SUM(E46:E51)</f>
        <v>1.74</v>
      </c>
      <c r="F44" s="110"/>
      <c r="G44" s="111"/>
      <c r="H44" s="112"/>
      <c r="I44" s="111"/>
      <c r="J44" s="112"/>
      <c r="K44" s="111"/>
      <c r="L44" s="113"/>
      <c r="M44" s="110"/>
    </row>
    <row r="45" spans="1:13" ht="16.5" x14ac:dyDescent="0.25">
      <c r="A45" s="108"/>
      <c r="B45" s="120"/>
      <c r="C45" s="88"/>
      <c r="D45" s="89"/>
      <c r="E45" s="96"/>
      <c r="F45" s="110"/>
      <c r="G45" s="111"/>
      <c r="H45" s="112"/>
      <c r="I45" s="111"/>
      <c r="J45" s="112"/>
      <c r="K45" s="111"/>
      <c r="L45" s="113"/>
      <c r="M45" s="110"/>
    </row>
    <row r="46" spans="1:13" ht="115.5" x14ac:dyDescent="0.25">
      <c r="A46" s="108"/>
      <c r="B46" s="123"/>
      <c r="C46" s="114">
        <v>1</v>
      </c>
      <c r="D46" s="115" t="s">
        <v>126</v>
      </c>
      <c r="E46" s="101">
        <v>0.28999999999999998</v>
      </c>
      <c r="F46" s="102" t="s">
        <v>372</v>
      </c>
      <c r="G46" s="103" t="s">
        <v>371</v>
      </c>
      <c r="H46" s="104" t="s">
        <v>370</v>
      </c>
      <c r="I46" s="103" t="s">
        <v>369</v>
      </c>
      <c r="J46" s="104" t="s">
        <v>377</v>
      </c>
      <c r="K46" s="105"/>
      <c r="L46" s="106"/>
      <c r="M46" s="135" t="s">
        <v>395</v>
      </c>
    </row>
    <row r="47" spans="1:13" ht="33" x14ac:dyDescent="0.25">
      <c r="A47" s="108"/>
      <c r="B47" s="123"/>
      <c r="C47" s="114">
        <v>2</v>
      </c>
      <c r="D47" s="111" t="s">
        <v>128</v>
      </c>
      <c r="E47" s="101">
        <v>0.28999999999999998</v>
      </c>
      <c r="F47" s="102" t="s">
        <v>372</v>
      </c>
      <c r="G47" s="103" t="s">
        <v>371</v>
      </c>
      <c r="H47" s="104" t="s">
        <v>370</v>
      </c>
      <c r="I47" s="103" t="s">
        <v>369</v>
      </c>
      <c r="J47" s="104" t="s">
        <v>377</v>
      </c>
      <c r="K47" s="105"/>
      <c r="L47" s="106"/>
      <c r="M47" s="124" t="s">
        <v>149</v>
      </c>
    </row>
    <row r="48" spans="1:13" ht="33" x14ac:dyDescent="0.25">
      <c r="A48" s="108"/>
      <c r="B48" s="123"/>
      <c r="C48" s="114">
        <v>3</v>
      </c>
      <c r="D48" s="111" t="s">
        <v>150</v>
      </c>
      <c r="E48" s="101">
        <v>0.28999999999999998</v>
      </c>
      <c r="F48" s="102" t="s">
        <v>372</v>
      </c>
      <c r="G48" s="103" t="s">
        <v>371</v>
      </c>
      <c r="H48" s="104" t="s">
        <v>370</v>
      </c>
      <c r="I48" s="103" t="s">
        <v>369</v>
      </c>
      <c r="J48" s="104" t="s">
        <v>377</v>
      </c>
      <c r="K48" s="105"/>
      <c r="L48" s="106"/>
      <c r="M48" s="124" t="s">
        <v>151</v>
      </c>
    </row>
    <row r="49" spans="1:13" ht="33" x14ac:dyDescent="0.25">
      <c r="A49" s="108"/>
      <c r="B49" s="123"/>
      <c r="C49" s="114">
        <v>4</v>
      </c>
      <c r="D49" s="100" t="s">
        <v>152</v>
      </c>
      <c r="E49" s="101">
        <v>0.28999999999999998</v>
      </c>
      <c r="F49" s="102" t="s">
        <v>372</v>
      </c>
      <c r="G49" s="103" t="s">
        <v>371</v>
      </c>
      <c r="H49" s="104" t="s">
        <v>370</v>
      </c>
      <c r="I49" s="103" t="s">
        <v>369</v>
      </c>
      <c r="J49" s="104" t="s">
        <v>377</v>
      </c>
      <c r="K49" s="105"/>
      <c r="L49" s="106"/>
      <c r="M49" s="118" t="s">
        <v>384</v>
      </c>
    </row>
    <row r="50" spans="1:13" ht="33" x14ac:dyDescent="0.25">
      <c r="A50" s="108"/>
      <c r="B50" s="123"/>
      <c r="C50" s="114">
        <v>5</v>
      </c>
      <c r="D50" s="111" t="s">
        <v>153</v>
      </c>
      <c r="E50" s="101">
        <v>0.28999999999999998</v>
      </c>
      <c r="F50" s="102" t="s">
        <v>372</v>
      </c>
      <c r="G50" s="103" t="s">
        <v>371</v>
      </c>
      <c r="H50" s="104" t="s">
        <v>370</v>
      </c>
      <c r="I50" s="103" t="s">
        <v>369</v>
      </c>
      <c r="J50" s="104" t="s">
        <v>377</v>
      </c>
      <c r="K50" s="105"/>
      <c r="L50" s="106"/>
      <c r="M50" s="124" t="s">
        <v>154</v>
      </c>
    </row>
    <row r="51" spans="1:13" ht="66" x14ac:dyDescent="0.25">
      <c r="A51" s="108"/>
      <c r="B51" s="123"/>
      <c r="C51" s="114">
        <v>6</v>
      </c>
      <c r="D51" s="115" t="s">
        <v>133</v>
      </c>
      <c r="E51" s="101">
        <v>0.28999999999999998</v>
      </c>
      <c r="F51" s="102" t="s">
        <v>372</v>
      </c>
      <c r="G51" s="103" t="s">
        <v>371</v>
      </c>
      <c r="H51" s="104" t="s">
        <v>370</v>
      </c>
      <c r="I51" s="103" t="s">
        <v>369</v>
      </c>
      <c r="J51" s="104" t="s">
        <v>377</v>
      </c>
      <c r="K51" s="105"/>
      <c r="L51" s="106"/>
      <c r="M51" s="119" t="s">
        <v>396</v>
      </c>
    </row>
    <row r="52" spans="1:13" ht="16.5" x14ac:dyDescent="0.25">
      <c r="A52" s="108"/>
      <c r="B52" s="123"/>
      <c r="C52" s="114"/>
      <c r="D52" s="111"/>
      <c r="E52" s="113"/>
      <c r="F52" s="110"/>
      <c r="G52" s="111"/>
      <c r="H52" s="112"/>
      <c r="I52" s="111"/>
      <c r="J52" s="112"/>
      <c r="K52" s="111"/>
      <c r="L52" s="113"/>
      <c r="M52" s="110"/>
    </row>
    <row r="53" spans="1:13" ht="16.5" x14ac:dyDescent="0.25">
      <c r="A53" s="108"/>
      <c r="B53" s="134"/>
      <c r="C53" s="88" t="s">
        <v>42</v>
      </c>
      <c r="D53" s="89" t="s">
        <v>135</v>
      </c>
      <c r="E53" s="90">
        <f>SUM(E55:E56)</f>
        <v>0.56000000000000005</v>
      </c>
      <c r="F53" s="110"/>
      <c r="G53" s="111"/>
      <c r="H53" s="112"/>
      <c r="I53" s="111"/>
      <c r="J53" s="112"/>
      <c r="K53" s="111"/>
      <c r="L53" s="113"/>
      <c r="M53" s="124"/>
    </row>
    <row r="54" spans="1:13" ht="16.5" x14ac:dyDescent="0.25">
      <c r="A54" s="108"/>
      <c r="B54" s="120"/>
      <c r="C54" s="88"/>
      <c r="D54" s="89"/>
      <c r="E54" s="96"/>
      <c r="F54" s="110"/>
      <c r="G54" s="111"/>
      <c r="H54" s="112"/>
      <c r="I54" s="111"/>
      <c r="J54" s="112"/>
      <c r="K54" s="111"/>
      <c r="L54" s="113"/>
      <c r="M54" s="124"/>
    </row>
    <row r="55" spans="1:13" ht="49.5" x14ac:dyDescent="0.25">
      <c r="A55" s="108"/>
      <c r="B55" s="123"/>
      <c r="C55" s="114">
        <v>1</v>
      </c>
      <c r="D55" s="100" t="s">
        <v>136</v>
      </c>
      <c r="E55" s="101">
        <v>0.28000000000000003</v>
      </c>
      <c r="F55" s="102" t="s">
        <v>372</v>
      </c>
      <c r="G55" s="103" t="s">
        <v>371</v>
      </c>
      <c r="H55" s="104" t="s">
        <v>370</v>
      </c>
      <c r="I55" s="103" t="s">
        <v>369</v>
      </c>
      <c r="J55" s="104" t="s">
        <v>377</v>
      </c>
      <c r="K55" s="105"/>
      <c r="L55" s="106"/>
      <c r="M55" s="119" t="s">
        <v>397</v>
      </c>
    </row>
    <row r="56" spans="1:13" ht="33" x14ac:dyDescent="0.25">
      <c r="A56" s="108"/>
      <c r="B56" s="123"/>
      <c r="C56" s="114">
        <v>2</v>
      </c>
      <c r="D56" s="100" t="s">
        <v>137</v>
      </c>
      <c r="E56" s="101">
        <v>0.28000000000000003</v>
      </c>
      <c r="F56" s="102" t="s">
        <v>372</v>
      </c>
      <c r="G56" s="103" t="s">
        <v>371</v>
      </c>
      <c r="H56" s="104" t="s">
        <v>370</v>
      </c>
      <c r="I56" s="103" t="s">
        <v>369</v>
      </c>
      <c r="J56" s="104" t="s">
        <v>377</v>
      </c>
      <c r="K56" s="105"/>
      <c r="L56" s="106"/>
      <c r="M56" s="119" t="s">
        <v>391</v>
      </c>
    </row>
    <row r="57" spans="1:13" ht="16.5" x14ac:dyDescent="0.25">
      <c r="A57" s="108"/>
      <c r="B57" s="123"/>
      <c r="C57" s="114"/>
      <c r="D57" s="100"/>
      <c r="E57" s="113"/>
      <c r="F57" s="110"/>
      <c r="G57" s="111"/>
      <c r="H57" s="112"/>
      <c r="I57" s="111"/>
      <c r="J57" s="112"/>
      <c r="K57" s="111"/>
      <c r="L57" s="113"/>
      <c r="M57" s="110"/>
    </row>
    <row r="58" spans="1:13" ht="16.5" x14ac:dyDescent="0.25">
      <c r="A58" s="108"/>
      <c r="B58" s="123"/>
      <c r="C58" s="114"/>
      <c r="D58" s="111"/>
      <c r="E58" s="113"/>
      <c r="F58" s="110"/>
      <c r="G58" s="111"/>
      <c r="H58" s="112"/>
      <c r="I58" s="111"/>
      <c r="J58" s="112"/>
      <c r="K58" s="111"/>
      <c r="L58" s="113"/>
      <c r="M58" s="110"/>
    </row>
    <row r="59" spans="1:13" ht="16.5" x14ac:dyDescent="0.25">
      <c r="A59" s="108"/>
      <c r="B59" s="134"/>
      <c r="C59" s="88" t="s">
        <v>138</v>
      </c>
      <c r="D59" s="121" t="s">
        <v>139</v>
      </c>
      <c r="E59" s="90">
        <f>SUM(E62:E68)</f>
        <v>1.4000000000000001</v>
      </c>
      <c r="F59" s="110"/>
      <c r="G59" s="111"/>
      <c r="H59" s="112"/>
      <c r="I59" s="111"/>
      <c r="J59" s="112"/>
      <c r="K59" s="111"/>
      <c r="L59" s="113"/>
      <c r="M59" s="110"/>
    </row>
    <row r="60" spans="1:13" ht="16.5" x14ac:dyDescent="0.25">
      <c r="A60" s="108"/>
      <c r="B60" s="120"/>
      <c r="C60" s="88"/>
      <c r="D60" s="121"/>
      <c r="E60" s="96"/>
      <c r="F60" s="110"/>
      <c r="G60" s="111"/>
      <c r="H60" s="112"/>
      <c r="I60" s="111"/>
      <c r="J60" s="112"/>
      <c r="K60" s="111"/>
      <c r="L60" s="113"/>
      <c r="M60" s="110"/>
    </row>
    <row r="61" spans="1:13" ht="16.5" x14ac:dyDescent="0.25">
      <c r="A61" s="108"/>
      <c r="B61" s="123"/>
      <c r="C61" s="114"/>
      <c r="D61" s="136" t="s">
        <v>155</v>
      </c>
      <c r="E61" s="113"/>
      <c r="F61" s="110"/>
      <c r="G61" s="111"/>
      <c r="H61" s="112"/>
      <c r="I61" s="111"/>
      <c r="J61" s="112"/>
      <c r="K61" s="111"/>
      <c r="L61" s="113"/>
      <c r="M61" s="110"/>
    </row>
    <row r="62" spans="1:13" ht="33" x14ac:dyDescent="0.25">
      <c r="A62" s="108"/>
      <c r="B62" s="123"/>
      <c r="C62" s="114">
        <v>1</v>
      </c>
      <c r="D62" s="100" t="s">
        <v>156</v>
      </c>
      <c r="E62" s="101">
        <v>0.28000000000000003</v>
      </c>
      <c r="F62" s="102" t="s">
        <v>372</v>
      </c>
      <c r="G62" s="103" t="s">
        <v>371</v>
      </c>
      <c r="H62" s="104" t="s">
        <v>370</v>
      </c>
      <c r="I62" s="103" t="s">
        <v>369</v>
      </c>
      <c r="J62" s="104" t="s">
        <v>377</v>
      </c>
      <c r="K62" s="105"/>
      <c r="L62" s="106"/>
      <c r="M62" s="137" t="s">
        <v>393</v>
      </c>
    </row>
    <row r="63" spans="1:13" ht="33" x14ac:dyDescent="0.25">
      <c r="A63" s="108"/>
      <c r="B63" s="123"/>
      <c r="C63" s="114">
        <v>2</v>
      </c>
      <c r="D63" s="100" t="s">
        <v>157</v>
      </c>
      <c r="E63" s="101">
        <v>0.28000000000000003</v>
      </c>
      <c r="F63" s="102" t="s">
        <v>372</v>
      </c>
      <c r="G63" s="103" t="s">
        <v>371</v>
      </c>
      <c r="H63" s="104" t="s">
        <v>370</v>
      </c>
      <c r="I63" s="103" t="s">
        <v>369</v>
      </c>
      <c r="J63" s="104" t="s">
        <v>377</v>
      </c>
      <c r="K63" s="105"/>
      <c r="L63" s="106"/>
      <c r="M63" s="137" t="s">
        <v>393</v>
      </c>
    </row>
    <row r="64" spans="1:13" ht="66" x14ac:dyDescent="0.25">
      <c r="A64" s="108"/>
      <c r="B64" s="123"/>
      <c r="C64" s="114">
        <v>3</v>
      </c>
      <c r="D64" s="100" t="s">
        <v>158</v>
      </c>
      <c r="E64" s="101">
        <v>0.28000000000000003</v>
      </c>
      <c r="F64" s="102" t="s">
        <v>372</v>
      </c>
      <c r="G64" s="103" t="s">
        <v>371</v>
      </c>
      <c r="H64" s="104" t="s">
        <v>370</v>
      </c>
      <c r="I64" s="103" t="s">
        <v>369</v>
      </c>
      <c r="J64" s="104" t="s">
        <v>377</v>
      </c>
      <c r="K64" s="105"/>
      <c r="L64" s="106"/>
      <c r="M64" s="138" t="s">
        <v>398</v>
      </c>
    </row>
    <row r="65" spans="1:13" ht="66" x14ac:dyDescent="0.25">
      <c r="A65" s="108"/>
      <c r="B65" s="123"/>
      <c r="C65" s="114">
        <v>4</v>
      </c>
      <c r="D65" s="100" t="s">
        <v>159</v>
      </c>
      <c r="E65" s="101">
        <v>0.28000000000000003</v>
      </c>
      <c r="F65" s="102" t="s">
        <v>372</v>
      </c>
      <c r="G65" s="103" t="s">
        <v>371</v>
      </c>
      <c r="H65" s="104" t="s">
        <v>370</v>
      </c>
      <c r="I65" s="103" t="s">
        <v>369</v>
      </c>
      <c r="J65" s="104" t="s">
        <v>377</v>
      </c>
      <c r="K65" s="105"/>
      <c r="L65" s="106"/>
      <c r="M65" s="138" t="s">
        <v>399</v>
      </c>
    </row>
    <row r="66" spans="1:13" ht="16.5" x14ac:dyDescent="0.25">
      <c r="A66" s="108"/>
      <c r="B66" s="123"/>
      <c r="C66" s="114"/>
      <c r="D66" s="100"/>
      <c r="E66" s="101"/>
      <c r="F66" s="102"/>
      <c r="G66" s="103"/>
      <c r="H66" s="104"/>
      <c r="I66" s="103"/>
      <c r="J66" s="104"/>
      <c r="K66" s="111"/>
      <c r="L66" s="113"/>
      <c r="M66" s="110"/>
    </row>
    <row r="67" spans="1:13" ht="16.5" x14ac:dyDescent="0.25">
      <c r="A67" s="108"/>
      <c r="B67" s="123"/>
      <c r="C67" s="114"/>
      <c r="D67" s="136" t="s">
        <v>160</v>
      </c>
      <c r="E67" s="101"/>
      <c r="F67" s="102"/>
      <c r="G67" s="103"/>
      <c r="H67" s="104"/>
      <c r="I67" s="103"/>
      <c r="J67" s="104"/>
      <c r="K67" s="111"/>
      <c r="L67" s="113"/>
      <c r="M67" s="110"/>
    </row>
    <row r="68" spans="1:13" ht="33" x14ac:dyDescent="0.25">
      <c r="A68" s="108"/>
      <c r="B68" s="123"/>
      <c r="C68" s="114">
        <v>5</v>
      </c>
      <c r="D68" s="100" t="s">
        <v>161</v>
      </c>
      <c r="E68" s="101">
        <v>0.28000000000000003</v>
      </c>
      <c r="F68" s="102" t="s">
        <v>372</v>
      </c>
      <c r="G68" s="103" t="s">
        <v>371</v>
      </c>
      <c r="H68" s="104" t="s">
        <v>370</v>
      </c>
      <c r="I68" s="103" t="s">
        <v>369</v>
      </c>
      <c r="J68" s="104" t="s">
        <v>377</v>
      </c>
      <c r="K68" s="105"/>
      <c r="L68" s="106"/>
      <c r="M68" s="137" t="s">
        <v>393</v>
      </c>
    </row>
    <row r="69" spans="1:13" ht="16.5" x14ac:dyDescent="0.25">
      <c r="A69" s="108"/>
      <c r="B69" s="123"/>
      <c r="C69" s="114"/>
      <c r="D69" s="111"/>
      <c r="E69" s="113"/>
      <c r="F69" s="110"/>
      <c r="G69" s="111"/>
      <c r="H69" s="112"/>
      <c r="I69" s="111"/>
      <c r="J69" s="139"/>
      <c r="K69" s="111"/>
      <c r="L69" s="113"/>
      <c r="M69" s="110"/>
    </row>
    <row r="70" spans="1:13" ht="33" x14ac:dyDescent="0.2">
      <c r="A70" s="140"/>
      <c r="B70" s="141" t="s">
        <v>162</v>
      </c>
      <c r="C70" s="142"/>
      <c r="D70" s="143" t="s">
        <v>163</v>
      </c>
      <c r="E70" s="129">
        <f>E72+E76+E87+E92</f>
        <v>2</v>
      </c>
      <c r="F70" s="144"/>
      <c r="G70" s="145"/>
      <c r="H70" s="146"/>
      <c r="I70" s="145"/>
      <c r="J70" s="147"/>
      <c r="K70" s="145"/>
      <c r="L70" s="148"/>
      <c r="M70" s="144"/>
    </row>
    <row r="71" spans="1:13" ht="16.5" x14ac:dyDescent="0.2">
      <c r="A71" s="108"/>
      <c r="B71" s="149"/>
      <c r="C71" s="150"/>
      <c r="D71" s="151"/>
      <c r="E71" s="113"/>
      <c r="F71" s="110"/>
      <c r="G71" s="111"/>
      <c r="H71" s="112"/>
      <c r="I71" s="111"/>
      <c r="J71" s="139"/>
      <c r="K71" s="111"/>
      <c r="L71" s="113"/>
      <c r="M71" s="110"/>
    </row>
    <row r="72" spans="1:13" ht="16.5" x14ac:dyDescent="0.25">
      <c r="A72" s="108"/>
      <c r="B72" s="134"/>
      <c r="C72" s="88" t="s">
        <v>16</v>
      </c>
      <c r="D72" s="89" t="s">
        <v>123</v>
      </c>
      <c r="E72" s="90">
        <v>0.13</v>
      </c>
      <c r="F72" s="110"/>
      <c r="G72" s="111"/>
      <c r="H72" s="112"/>
      <c r="I72" s="111"/>
      <c r="J72" s="139"/>
      <c r="K72" s="111"/>
      <c r="L72" s="113"/>
      <c r="M72" s="110"/>
    </row>
    <row r="73" spans="1:13" ht="16.5" x14ac:dyDescent="0.25">
      <c r="A73" s="108"/>
      <c r="B73" s="123"/>
      <c r="C73" s="114"/>
      <c r="D73" s="100"/>
      <c r="E73" s="96"/>
      <c r="F73" s="110"/>
      <c r="G73" s="111"/>
      <c r="H73" s="112"/>
      <c r="I73" s="111"/>
      <c r="J73" s="112"/>
      <c r="K73" s="111"/>
      <c r="L73" s="113"/>
      <c r="M73" s="110"/>
    </row>
    <row r="74" spans="1:13" ht="99" x14ac:dyDescent="0.25">
      <c r="A74" s="108"/>
      <c r="B74" s="123"/>
      <c r="C74" s="114">
        <v>1</v>
      </c>
      <c r="D74" s="100" t="s">
        <v>124</v>
      </c>
      <c r="E74" s="101">
        <v>0.13</v>
      </c>
      <c r="F74" s="102" t="s">
        <v>372</v>
      </c>
      <c r="G74" s="103" t="s">
        <v>371</v>
      </c>
      <c r="H74" s="104" t="s">
        <v>370</v>
      </c>
      <c r="I74" s="103" t="s">
        <v>369</v>
      </c>
      <c r="J74" s="104" t="s">
        <v>377</v>
      </c>
      <c r="K74" s="105"/>
      <c r="L74" s="106"/>
      <c r="M74" s="107" t="s">
        <v>400</v>
      </c>
    </row>
    <row r="75" spans="1:13" ht="16.5" x14ac:dyDescent="0.25">
      <c r="A75" s="108"/>
      <c r="B75" s="123"/>
      <c r="C75" s="114"/>
      <c r="D75" s="111"/>
      <c r="E75" s="113"/>
      <c r="F75" s="110"/>
      <c r="G75" s="111"/>
      <c r="H75" s="112"/>
      <c r="I75" s="111"/>
      <c r="J75" s="112"/>
      <c r="K75" s="111"/>
      <c r="L75" s="113"/>
      <c r="M75" s="110"/>
    </row>
    <row r="76" spans="1:13" ht="16.5" x14ac:dyDescent="0.25">
      <c r="A76" s="108"/>
      <c r="B76" s="134"/>
      <c r="C76" s="88" t="s">
        <v>41</v>
      </c>
      <c r="D76" s="89" t="s">
        <v>125</v>
      </c>
      <c r="E76" s="90">
        <f>SUM(E78:E85)</f>
        <v>1.0900000000000001</v>
      </c>
      <c r="F76" s="110"/>
      <c r="G76" s="111"/>
      <c r="H76" s="112"/>
      <c r="I76" s="111"/>
      <c r="J76" s="112"/>
      <c r="K76" s="111"/>
      <c r="L76" s="113"/>
      <c r="M76" s="110"/>
    </row>
    <row r="77" spans="1:13" ht="16.5" x14ac:dyDescent="0.25">
      <c r="A77" s="108"/>
      <c r="B77" s="120"/>
      <c r="C77" s="88"/>
      <c r="D77" s="89"/>
      <c r="E77" s="96"/>
      <c r="F77" s="110"/>
      <c r="G77" s="111"/>
      <c r="H77" s="112"/>
      <c r="I77" s="111"/>
      <c r="J77" s="112"/>
      <c r="K77" s="111"/>
      <c r="L77" s="113"/>
      <c r="M77" s="110"/>
    </row>
    <row r="78" spans="1:13" ht="132" x14ac:dyDescent="0.25">
      <c r="A78" s="108"/>
      <c r="B78" s="120"/>
      <c r="C78" s="114">
        <v>1</v>
      </c>
      <c r="D78" s="115" t="s">
        <v>126</v>
      </c>
      <c r="E78" s="101">
        <v>0.18</v>
      </c>
      <c r="F78" s="102" t="s">
        <v>372</v>
      </c>
      <c r="G78" s="103" t="s">
        <v>371</v>
      </c>
      <c r="H78" s="104" t="s">
        <v>370</v>
      </c>
      <c r="I78" s="103" t="s">
        <v>369</v>
      </c>
      <c r="J78" s="104" t="s">
        <v>377</v>
      </c>
      <c r="K78" s="105"/>
      <c r="L78" s="106"/>
      <c r="M78" s="135" t="s">
        <v>401</v>
      </c>
    </row>
    <row r="79" spans="1:13" ht="33" x14ac:dyDescent="0.25">
      <c r="A79" s="108"/>
      <c r="B79" s="123"/>
      <c r="C79" s="114">
        <v>2</v>
      </c>
      <c r="D79" s="100" t="s">
        <v>164</v>
      </c>
      <c r="E79" s="101">
        <v>0.13</v>
      </c>
      <c r="F79" s="102" t="s">
        <v>372</v>
      </c>
      <c r="G79" s="103" t="s">
        <v>371</v>
      </c>
      <c r="H79" s="104" t="s">
        <v>370</v>
      </c>
      <c r="I79" s="103" t="s">
        <v>369</v>
      </c>
      <c r="J79" s="104" t="s">
        <v>377</v>
      </c>
      <c r="K79" s="105"/>
      <c r="L79" s="106"/>
      <c r="M79" s="124" t="s">
        <v>165</v>
      </c>
    </row>
    <row r="80" spans="1:13" ht="33" x14ac:dyDescent="0.25">
      <c r="A80" s="108"/>
      <c r="B80" s="123"/>
      <c r="C80" s="114">
        <v>3</v>
      </c>
      <c r="D80" s="100" t="s">
        <v>166</v>
      </c>
      <c r="E80" s="101">
        <v>0.13</v>
      </c>
      <c r="F80" s="102" t="s">
        <v>372</v>
      </c>
      <c r="G80" s="103" t="s">
        <v>371</v>
      </c>
      <c r="H80" s="104" t="s">
        <v>370</v>
      </c>
      <c r="I80" s="103" t="s">
        <v>369</v>
      </c>
      <c r="J80" s="104" t="s">
        <v>377</v>
      </c>
      <c r="K80" s="105"/>
      <c r="L80" s="106"/>
      <c r="M80" s="124" t="s">
        <v>167</v>
      </c>
    </row>
    <row r="81" spans="1:13" ht="33" x14ac:dyDescent="0.25">
      <c r="A81" s="108"/>
      <c r="B81" s="123"/>
      <c r="C81" s="114">
        <v>4</v>
      </c>
      <c r="D81" s="100" t="s">
        <v>168</v>
      </c>
      <c r="E81" s="101">
        <v>0.13</v>
      </c>
      <c r="F81" s="102" t="s">
        <v>372</v>
      </c>
      <c r="G81" s="103" t="s">
        <v>371</v>
      </c>
      <c r="H81" s="104" t="s">
        <v>370</v>
      </c>
      <c r="I81" s="103" t="s">
        <v>369</v>
      </c>
      <c r="J81" s="104" t="s">
        <v>377</v>
      </c>
      <c r="K81" s="105"/>
      <c r="L81" s="106"/>
      <c r="M81" s="118" t="s">
        <v>384</v>
      </c>
    </row>
    <row r="82" spans="1:13" ht="33" x14ac:dyDescent="0.25">
      <c r="A82" s="108"/>
      <c r="B82" s="123"/>
      <c r="C82" s="114">
        <v>5</v>
      </c>
      <c r="D82" s="100" t="s">
        <v>153</v>
      </c>
      <c r="E82" s="101">
        <v>0.13</v>
      </c>
      <c r="F82" s="102" t="s">
        <v>372</v>
      </c>
      <c r="G82" s="103" t="s">
        <v>371</v>
      </c>
      <c r="H82" s="104" t="s">
        <v>370</v>
      </c>
      <c r="I82" s="103" t="s">
        <v>369</v>
      </c>
      <c r="J82" s="104" t="s">
        <v>377</v>
      </c>
      <c r="K82" s="105"/>
      <c r="L82" s="106"/>
      <c r="M82" s="124" t="s">
        <v>169</v>
      </c>
    </row>
    <row r="83" spans="1:13" ht="82.5" x14ac:dyDescent="0.25">
      <c r="A83" s="108"/>
      <c r="B83" s="123"/>
      <c r="C83" s="114">
        <v>6</v>
      </c>
      <c r="D83" s="115" t="s">
        <v>133</v>
      </c>
      <c r="E83" s="101">
        <v>0.13</v>
      </c>
      <c r="F83" s="102" t="s">
        <v>372</v>
      </c>
      <c r="G83" s="103" t="s">
        <v>371</v>
      </c>
      <c r="H83" s="104" t="s">
        <v>370</v>
      </c>
      <c r="I83" s="103" t="s">
        <v>369</v>
      </c>
      <c r="J83" s="104" t="s">
        <v>377</v>
      </c>
      <c r="K83" s="105"/>
      <c r="L83" s="106"/>
      <c r="M83" s="119" t="s">
        <v>402</v>
      </c>
    </row>
    <row r="84" spans="1:13" ht="49.5" x14ac:dyDescent="0.25">
      <c r="A84" s="108"/>
      <c r="B84" s="123"/>
      <c r="C84" s="114">
        <v>7</v>
      </c>
      <c r="D84" s="100" t="s">
        <v>403</v>
      </c>
      <c r="E84" s="101">
        <v>0.13</v>
      </c>
      <c r="F84" s="102" t="s">
        <v>372</v>
      </c>
      <c r="G84" s="103" t="s">
        <v>371</v>
      </c>
      <c r="H84" s="104" t="s">
        <v>370</v>
      </c>
      <c r="I84" s="103" t="s">
        <v>369</v>
      </c>
      <c r="J84" s="104" t="s">
        <v>377</v>
      </c>
      <c r="K84" s="105"/>
      <c r="L84" s="106"/>
      <c r="M84" s="138" t="s">
        <v>404</v>
      </c>
    </row>
    <row r="85" spans="1:13" ht="82.5" x14ac:dyDescent="0.25">
      <c r="A85" s="108"/>
      <c r="B85" s="123"/>
      <c r="C85" s="114">
        <v>8</v>
      </c>
      <c r="D85" s="100" t="s">
        <v>405</v>
      </c>
      <c r="E85" s="101">
        <v>0.13</v>
      </c>
      <c r="F85" s="102" t="s">
        <v>372</v>
      </c>
      <c r="G85" s="103" t="s">
        <v>371</v>
      </c>
      <c r="H85" s="104" t="s">
        <v>370</v>
      </c>
      <c r="I85" s="103" t="s">
        <v>369</v>
      </c>
      <c r="J85" s="104" t="s">
        <v>377</v>
      </c>
      <c r="K85" s="105"/>
      <c r="L85" s="106"/>
      <c r="M85" s="138" t="s">
        <v>406</v>
      </c>
    </row>
    <row r="86" spans="1:13" ht="16.5" x14ac:dyDescent="0.25">
      <c r="A86" s="108"/>
      <c r="B86" s="123"/>
      <c r="C86" s="114"/>
      <c r="D86" s="111"/>
      <c r="E86" s="113"/>
      <c r="F86" s="110"/>
      <c r="G86" s="111"/>
      <c r="H86" s="112"/>
      <c r="I86" s="111"/>
      <c r="J86" s="112"/>
      <c r="K86" s="111"/>
      <c r="L86" s="113"/>
      <c r="M86" s="110"/>
    </row>
    <row r="87" spans="1:13" ht="16.5" x14ac:dyDescent="0.25">
      <c r="A87" s="108"/>
      <c r="B87" s="134"/>
      <c r="C87" s="88" t="s">
        <v>42</v>
      </c>
      <c r="D87" s="89" t="s">
        <v>135</v>
      </c>
      <c r="E87" s="90">
        <f>SUM(E89:E90)</f>
        <v>0.26</v>
      </c>
      <c r="F87" s="110"/>
      <c r="G87" s="111"/>
      <c r="H87" s="112"/>
      <c r="I87" s="111"/>
      <c r="J87" s="112"/>
      <c r="K87" s="111"/>
      <c r="L87" s="113"/>
      <c r="M87" s="110"/>
    </row>
    <row r="88" spans="1:13" ht="16.5" x14ac:dyDescent="0.25">
      <c r="A88" s="108"/>
      <c r="B88" s="120"/>
      <c r="C88" s="88"/>
      <c r="D88" s="89"/>
      <c r="E88" s="96"/>
      <c r="F88" s="110"/>
      <c r="G88" s="111"/>
      <c r="H88" s="112"/>
      <c r="I88" s="111"/>
      <c r="J88" s="112"/>
      <c r="K88" s="111"/>
      <c r="L88" s="113"/>
      <c r="M88" s="110"/>
    </row>
    <row r="89" spans="1:13" ht="49.5" x14ac:dyDescent="0.25">
      <c r="A89" s="108"/>
      <c r="B89" s="123"/>
      <c r="C89" s="114">
        <v>1</v>
      </c>
      <c r="D89" s="100" t="s">
        <v>136</v>
      </c>
      <c r="E89" s="101">
        <v>0.13</v>
      </c>
      <c r="F89" s="102" t="s">
        <v>372</v>
      </c>
      <c r="G89" s="103" t="s">
        <v>371</v>
      </c>
      <c r="H89" s="104" t="s">
        <v>370</v>
      </c>
      <c r="I89" s="103" t="s">
        <v>369</v>
      </c>
      <c r="J89" s="104" t="s">
        <v>377</v>
      </c>
      <c r="K89" s="105"/>
      <c r="L89" s="106"/>
      <c r="M89" s="119" t="s">
        <v>407</v>
      </c>
    </row>
    <row r="90" spans="1:13" ht="33" x14ac:dyDescent="0.25">
      <c r="A90" s="108"/>
      <c r="B90" s="152"/>
      <c r="C90" s="153">
        <v>2</v>
      </c>
      <c r="D90" s="100" t="s">
        <v>137</v>
      </c>
      <c r="E90" s="154">
        <v>0.13</v>
      </c>
      <c r="F90" s="102" t="s">
        <v>372</v>
      </c>
      <c r="G90" s="103" t="s">
        <v>371</v>
      </c>
      <c r="H90" s="104" t="s">
        <v>370</v>
      </c>
      <c r="I90" s="103" t="s">
        <v>369</v>
      </c>
      <c r="J90" s="104" t="s">
        <v>377</v>
      </c>
      <c r="K90" s="155"/>
      <c r="L90" s="156"/>
      <c r="M90" s="119" t="s">
        <v>391</v>
      </c>
    </row>
    <row r="91" spans="1:13" ht="16.5" x14ac:dyDescent="0.25">
      <c r="A91" s="108"/>
      <c r="B91" s="123"/>
      <c r="C91" s="114"/>
      <c r="D91" s="111"/>
      <c r="E91" s="113"/>
      <c r="F91" s="110"/>
      <c r="G91" s="111"/>
      <c r="H91" s="112"/>
      <c r="I91" s="111"/>
      <c r="J91" s="112"/>
      <c r="K91" s="111"/>
      <c r="L91" s="113"/>
      <c r="M91" s="110"/>
    </row>
    <row r="92" spans="1:13" ht="16.5" x14ac:dyDescent="0.25">
      <c r="A92" s="108"/>
      <c r="B92" s="134"/>
      <c r="C92" s="88" t="s">
        <v>138</v>
      </c>
      <c r="D92" s="121" t="s">
        <v>139</v>
      </c>
      <c r="E92" s="90">
        <f>SUM(E94:E97)</f>
        <v>0.52</v>
      </c>
      <c r="F92" s="110"/>
      <c r="G92" s="111"/>
      <c r="H92" s="112"/>
      <c r="I92" s="111"/>
      <c r="J92" s="112"/>
      <c r="K92" s="111"/>
      <c r="L92" s="113"/>
      <c r="M92" s="110"/>
    </row>
    <row r="93" spans="1:13" ht="16.5" x14ac:dyDescent="0.25">
      <c r="A93" s="108"/>
      <c r="B93" s="120"/>
      <c r="C93" s="88"/>
      <c r="D93" s="121"/>
      <c r="E93" s="96"/>
      <c r="F93" s="110"/>
      <c r="G93" s="111"/>
      <c r="H93" s="112"/>
      <c r="I93" s="111"/>
      <c r="J93" s="112"/>
      <c r="K93" s="111"/>
      <c r="L93" s="113"/>
      <c r="M93" s="110"/>
    </row>
    <row r="94" spans="1:13" ht="33" x14ac:dyDescent="0.25">
      <c r="A94" s="108"/>
      <c r="B94" s="123"/>
      <c r="C94" s="114">
        <v>1</v>
      </c>
      <c r="D94" s="100" t="s">
        <v>170</v>
      </c>
      <c r="E94" s="101">
        <v>0.13</v>
      </c>
      <c r="F94" s="102" t="s">
        <v>372</v>
      </c>
      <c r="G94" s="103" t="s">
        <v>371</v>
      </c>
      <c r="H94" s="104" t="s">
        <v>370</v>
      </c>
      <c r="I94" s="103" t="s">
        <v>369</v>
      </c>
      <c r="J94" s="104" t="s">
        <v>377</v>
      </c>
      <c r="K94" s="105"/>
      <c r="L94" s="106"/>
      <c r="M94" s="137" t="s">
        <v>393</v>
      </c>
    </row>
    <row r="95" spans="1:13" ht="33" x14ac:dyDescent="0.25">
      <c r="A95" s="108"/>
      <c r="B95" s="123"/>
      <c r="C95" s="114">
        <v>2</v>
      </c>
      <c r="D95" s="100" t="s">
        <v>171</v>
      </c>
      <c r="E95" s="101">
        <v>0.13</v>
      </c>
      <c r="F95" s="102" t="s">
        <v>372</v>
      </c>
      <c r="G95" s="103" t="s">
        <v>371</v>
      </c>
      <c r="H95" s="104" t="s">
        <v>370</v>
      </c>
      <c r="I95" s="103" t="s">
        <v>369</v>
      </c>
      <c r="J95" s="104" t="s">
        <v>377</v>
      </c>
      <c r="K95" s="105"/>
      <c r="L95" s="106"/>
      <c r="M95" s="137" t="s">
        <v>393</v>
      </c>
    </row>
    <row r="96" spans="1:13" ht="33" x14ac:dyDescent="0.25">
      <c r="A96" s="108"/>
      <c r="B96" s="123"/>
      <c r="C96" s="114">
        <v>3</v>
      </c>
      <c r="D96" s="100" t="s">
        <v>172</v>
      </c>
      <c r="E96" s="101">
        <v>0.13</v>
      </c>
      <c r="F96" s="102" t="s">
        <v>372</v>
      </c>
      <c r="G96" s="103" t="s">
        <v>371</v>
      </c>
      <c r="H96" s="104" t="s">
        <v>370</v>
      </c>
      <c r="I96" s="103" t="s">
        <v>369</v>
      </c>
      <c r="J96" s="104" t="s">
        <v>377</v>
      </c>
      <c r="K96" s="105"/>
      <c r="L96" s="106"/>
      <c r="M96" s="137" t="s">
        <v>393</v>
      </c>
    </row>
    <row r="97" spans="1:13" ht="33" x14ac:dyDescent="0.25">
      <c r="A97" s="108"/>
      <c r="B97" s="123"/>
      <c r="C97" s="114">
        <v>4</v>
      </c>
      <c r="D97" s="100" t="s">
        <v>173</v>
      </c>
      <c r="E97" s="101">
        <v>0.13</v>
      </c>
      <c r="F97" s="102" t="s">
        <v>372</v>
      </c>
      <c r="G97" s="103" t="s">
        <v>371</v>
      </c>
      <c r="H97" s="104" t="s">
        <v>370</v>
      </c>
      <c r="I97" s="103" t="s">
        <v>369</v>
      </c>
      <c r="J97" s="104" t="s">
        <v>377</v>
      </c>
      <c r="K97" s="105"/>
      <c r="L97" s="106"/>
      <c r="M97" s="137" t="s">
        <v>393</v>
      </c>
    </row>
    <row r="98" spans="1:13" ht="16.5" x14ac:dyDescent="0.25">
      <c r="A98" s="108"/>
      <c r="B98" s="123"/>
      <c r="C98" s="114"/>
      <c r="D98" s="100"/>
      <c r="E98" s="113"/>
      <c r="F98" s="110"/>
      <c r="G98" s="111"/>
      <c r="H98" s="112"/>
      <c r="I98" s="111"/>
      <c r="J98" s="112"/>
      <c r="K98" s="111"/>
      <c r="L98" s="113"/>
      <c r="M98" s="110"/>
    </row>
    <row r="99" spans="1:13" ht="16.5" x14ac:dyDescent="0.2">
      <c r="A99" s="140"/>
      <c r="B99" s="157" t="s">
        <v>174</v>
      </c>
      <c r="C99" s="158"/>
      <c r="D99" s="159" t="s">
        <v>175</v>
      </c>
      <c r="E99" s="129">
        <f>E101+E105+E121+E126</f>
        <v>2</v>
      </c>
      <c r="F99" s="144"/>
      <c r="G99" s="145"/>
      <c r="H99" s="146"/>
      <c r="I99" s="145"/>
      <c r="J99" s="146"/>
      <c r="K99" s="145"/>
      <c r="L99" s="148"/>
      <c r="M99" s="144"/>
    </row>
    <row r="100" spans="1:13" ht="16.5" x14ac:dyDescent="0.25">
      <c r="A100" s="108"/>
      <c r="B100" s="123"/>
      <c r="C100" s="114"/>
      <c r="D100" s="100"/>
      <c r="E100" s="113"/>
      <c r="F100" s="110"/>
      <c r="G100" s="111"/>
      <c r="H100" s="112"/>
      <c r="I100" s="111"/>
      <c r="J100" s="112"/>
      <c r="K100" s="111"/>
      <c r="L100" s="113"/>
      <c r="M100" s="110"/>
    </row>
    <row r="101" spans="1:13" ht="16.5" x14ac:dyDescent="0.25">
      <c r="A101" s="108"/>
      <c r="B101" s="134"/>
      <c r="C101" s="88" t="s">
        <v>16</v>
      </c>
      <c r="D101" s="89" t="s">
        <v>123</v>
      </c>
      <c r="E101" s="90">
        <v>0.12</v>
      </c>
      <c r="F101" s="110"/>
      <c r="G101" s="111"/>
      <c r="H101" s="112"/>
      <c r="I101" s="111"/>
      <c r="J101" s="112"/>
      <c r="K101" s="111"/>
      <c r="L101" s="113"/>
      <c r="M101" s="110"/>
    </row>
    <row r="102" spans="1:13" ht="16.5" x14ac:dyDescent="0.25">
      <c r="A102" s="108"/>
      <c r="B102" s="123"/>
      <c r="C102" s="114"/>
      <c r="D102" s="100"/>
      <c r="E102" s="96"/>
      <c r="F102" s="110"/>
      <c r="G102" s="111"/>
      <c r="H102" s="112"/>
      <c r="I102" s="111"/>
      <c r="J102" s="112"/>
      <c r="K102" s="111"/>
      <c r="L102" s="113"/>
      <c r="M102" s="110"/>
    </row>
    <row r="103" spans="1:13" ht="99" x14ac:dyDescent="0.25">
      <c r="A103" s="108"/>
      <c r="B103" s="123"/>
      <c r="C103" s="114">
        <v>1</v>
      </c>
      <c r="D103" s="100" t="s">
        <v>124</v>
      </c>
      <c r="E103" s="101">
        <v>0.12</v>
      </c>
      <c r="F103" s="102" t="s">
        <v>372</v>
      </c>
      <c r="G103" s="103" t="s">
        <v>371</v>
      </c>
      <c r="H103" s="104" t="s">
        <v>370</v>
      </c>
      <c r="I103" s="103" t="s">
        <v>369</v>
      </c>
      <c r="J103" s="104" t="s">
        <v>377</v>
      </c>
      <c r="K103" s="105"/>
      <c r="L103" s="106"/>
      <c r="M103" s="107" t="s">
        <v>408</v>
      </c>
    </row>
    <row r="104" spans="1:13" ht="16.5" x14ac:dyDescent="0.25">
      <c r="A104" s="108"/>
      <c r="B104" s="123"/>
      <c r="C104" s="114"/>
      <c r="D104" s="115"/>
      <c r="E104" s="113"/>
      <c r="F104" s="110"/>
      <c r="G104" s="111"/>
      <c r="H104" s="112"/>
      <c r="I104" s="111"/>
      <c r="J104" s="112"/>
      <c r="K104" s="111"/>
      <c r="L104" s="113"/>
      <c r="M104" s="110"/>
    </row>
    <row r="105" spans="1:13" ht="16.5" x14ac:dyDescent="0.25">
      <c r="A105" s="108"/>
      <c r="B105" s="134"/>
      <c r="C105" s="88" t="s">
        <v>41</v>
      </c>
      <c r="D105" s="89" t="s">
        <v>125</v>
      </c>
      <c r="E105" s="90">
        <f>SUM(E107:E119)</f>
        <v>1.4400000000000002</v>
      </c>
      <c r="F105" s="110"/>
      <c r="G105" s="111"/>
      <c r="H105" s="112"/>
      <c r="I105" s="111"/>
      <c r="J105" s="112"/>
      <c r="K105" s="111"/>
      <c r="L105" s="113"/>
      <c r="M105" s="110"/>
    </row>
    <row r="106" spans="1:13" ht="16.5" x14ac:dyDescent="0.25">
      <c r="A106" s="108"/>
      <c r="B106" s="120"/>
      <c r="C106" s="88"/>
      <c r="D106" s="89"/>
      <c r="E106" s="96"/>
      <c r="F106" s="110"/>
      <c r="G106" s="111"/>
      <c r="H106" s="112"/>
      <c r="I106" s="111"/>
      <c r="J106" s="112"/>
      <c r="K106" s="111"/>
      <c r="L106" s="113"/>
      <c r="M106" s="110"/>
    </row>
    <row r="107" spans="1:13" ht="66" x14ac:dyDescent="0.25">
      <c r="A107" s="108"/>
      <c r="B107" s="123"/>
      <c r="C107" s="114">
        <v>1</v>
      </c>
      <c r="D107" s="115" t="s">
        <v>126</v>
      </c>
      <c r="E107" s="101">
        <v>0.12</v>
      </c>
      <c r="F107" s="102" t="s">
        <v>372</v>
      </c>
      <c r="G107" s="103" t="s">
        <v>371</v>
      </c>
      <c r="H107" s="104" t="s">
        <v>370</v>
      </c>
      <c r="I107" s="103" t="s">
        <v>369</v>
      </c>
      <c r="J107" s="104" t="s">
        <v>377</v>
      </c>
      <c r="K107" s="105"/>
      <c r="L107" s="106"/>
      <c r="M107" s="135" t="s">
        <v>409</v>
      </c>
    </row>
    <row r="108" spans="1:13" ht="33" x14ac:dyDescent="0.25">
      <c r="A108" s="108"/>
      <c r="B108" s="123"/>
      <c r="C108" s="114">
        <v>2</v>
      </c>
      <c r="D108" s="100" t="s">
        <v>176</v>
      </c>
      <c r="E108" s="101">
        <v>0.11</v>
      </c>
      <c r="F108" s="102" t="s">
        <v>372</v>
      </c>
      <c r="G108" s="103" t="s">
        <v>371</v>
      </c>
      <c r="H108" s="104" t="s">
        <v>370</v>
      </c>
      <c r="I108" s="103" t="s">
        <v>369</v>
      </c>
      <c r="J108" s="104" t="s">
        <v>377</v>
      </c>
      <c r="K108" s="105"/>
      <c r="L108" s="106"/>
      <c r="M108" s="160" t="s">
        <v>177</v>
      </c>
    </row>
    <row r="109" spans="1:13" ht="33" x14ac:dyDescent="0.25">
      <c r="A109" s="108"/>
      <c r="B109" s="123"/>
      <c r="C109" s="114">
        <v>3</v>
      </c>
      <c r="D109" s="100" t="s">
        <v>128</v>
      </c>
      <c r="E109" s="101">
        <v>0.11</v>
      </c>
      <c r="F109" s="102" t="s">
        <v>372</v>
      </c>
      <c r="G109" s="103" t="s">
        <v>371</v>
      </c>
      <c r="H109" s="104" t="s">
        <v>370</v>
      </c>
      <c r="I109" s="103" t="s">
        <v>369</v>
      </c>
      <c r="J109" s="104" t="s">
        <v>377</v>
      </c>
      <c r="K109" s="105"/>
      <c r="L109" s="106"/>
      <c r="M109" s="124" t="s">
        <v>178</v>
      </c>
    </row>
    <row r="110" spans="1:13" ht="33" x14ac:dyDescent="0.25">
      <c r="A110" s="108"/>
      <c r="B110" s="123"/>
      <c r="C110" s="114">
        <v>4</v>
      </c>
      <c r="D110" s="100" t="s">
        <v>179</v>
      </c>
      <c r="E110" s="101">
        <v>0.11</v>
      </c>
      <c r="F110" s="102" t="s">
        <v>372</v>
      </c>
      <c r="G110" s="103" t="s">
        <v>371</v>
      </c>
      <c r="H110" s="104" t="s">
        <v>370</v>
      </c>
      <c r="I110" s="103" t="s">
        <v>369</v>
      </c>
      <c r="J110" s="104" t="s">
        <v>377</v>
      </c>
      <c r="K110" s="105"/>
      <c r="L110" s="106"/>
      <c r="M110" s="160" t="s">
        <v>130</v>
      </c>
    </row>
    <row r="111" spans="1:13" ht="33" x14ac:dyDescent="0.25">
      <c r="A111" s="108"/>
      <c r="B111" s="123"/>
      <c r="C111" s="114">
        <v>5</v>
      </c>
      <c r="D111" s="100" t="s">
        <v>180</v>
      </c>
      <c r="E111" s="101">
        <v>0.11</v>
      </c>
      <c r="F111" s="102" t="s">
        <v>372</v>
      </c>
      <c r="G111" s="103" t="s">
        <v>371</v>
      </c>
      <c r="H111" s="104" t="s">
        <v>370</v>
      </c>
      <c r="I111" s="103" t="s">
        <v>369</v>
      </c>
      <c r="J111" s="104" t="s">
        <v>377</v>
      </c>
      <c r="K111" s="105"/>
      <c r="L111" s="106"/>
      <c r="M111" s="118" t="s">
        <v>384</v>
      </c>
    </row>
    <row r="112" spans="1:13" ht="33" x14ac:dyDescent="0.25">
      <c r="A112" s="108"/>
      <c r="B112" s="123"/>
      <c r="C112" s="114">
        <v>6</v>
      </c>
      <c r="D112" s="100" t="s">
        <v>153</v>
      </c>
      <c r="E112" s="101">
        <v>0.11</v>
      </c>
      <c r="F112" s="102" t="s">
        <v>372</v>
      </c>
      <c r="G112" s="103" t="s">
        <v>371</v>
      </c>
      <c r="H112" s="104" t="s">
        <v>370</v>
      </c>
      <c r="I112" s="103" t="s">
        <v>369</v>
      </c>
      <c r="J112" s="104" t="s">
        <v>377</v>
      </c>
      <c r="K112" s="105"/>
      <c r="L112" s="106"/>
      <c r="M112" s="160" t="s">
        <v>154</v>
      </c>
    </row>
    <row r="113" spans="1:13" ht="33" x14ac:dyDescent="0.25">
      <c r="A113" s="108"/>
      <c r="B113" s="123"/>
      <c r="C113" s="114">
        <v>7</v>
      </c>
      <c r="D113" s="161" t="s">
        <v>133</v>
      </c>
      <c r="E113" s="101">
        <v>0.11</v>
      </c>
      <c r="F113" s="102" t="s">
        <v>372</v>
      </c>
      <c r="G113" s="103" t="s">
        <v>371</v>
      </c>
      <c r="H113" s="104" t="s">
        <v>370</v>
      </c>
      <c r="I113" s="103" t="s">
        <v>369</v>
      </c>
      <c r="J113" s="104" t="s">
        <v>377</v>
      </c>
      <c r="K113" s="105"/>
      <c r="L113" s="106"/>
      <c r="M113" s="162" t="s">
        <v>410</v>
      </c>
    </row>
    <row r="114" spans="1:13" ht="33" x14ac:dyDescent="0.25">
      <c r="A114" s="108"/>
      <c r="B114" s="123"/>
      <c r="C114" s="114">
        <v>8</v>
      </c>
      <c r="D114" s="100" t="s">
        <v>182</v>
      </c>
      <c r="E114" s="101">
        <v>0.11</v>
      </c>
      <c r="F114" s="102" t="s">
        <v>372</v>
      </c>
      <c r="G114" s="103" t="s">
        <v>371</v>
      </c>
      <c r="H114" s="104" t="s">
        <v>370</v>
      </c>
      <c r="I114" s="103" t="s">
        <v>369</v>
      </c>
      <c r="J114" s="104" t="s">
        <v>377</v>
      </c>
      <c r="K114" s="105"/>
      <c r="L114" s="106"/>
      <c r="M114" s="162" t="s">
        <v>411</v>
      </c>
    </row>
    <row r="115" spans="1:13" ht="33" x14ac:dyDescent="0.25">
      <c r="A115" s="108"/>
      <c r="B115" s="123"/>
      <c r="C115" s="114">
        <v>9</v>
      </c>
      <c r="D115" s="100" t="s">
        <v>183</v>
      </c>
      <c r="E115" s="101">
        <v>0.11</v>
      </c>
      <c r="F115" s="102" t="s">
        <v>372</v>
      </c>
      <c r="G115" s="103" t="s">
        <v>371</v>
      </c>
      <c r="H115" s="104" t="s">
        <v>370</v>
      </c>
      <c r="I115" s="103" t="s">
        <v>369</v>
      </c>
      <c r="J115" s="104" t="s">
        <v>377</v>
      </c>
      <c r="K115" s="105"/>
      <c r="L115" s="106"/>
      <c r="M115" s="137" t="s">
        <v>412</v>
      </c>
    </row>
    <row r="116" spans="1:13" ht="33" x14ac:dyDescent="0.25">
      <c r="A116" s="108"/>
      <c r="B116" s="123"/>
      <c r="C116" s="114">
        <v>10</v>
      </c>
      <c r="D116" s="100" t="s">
        <v>184</v>
      </c>
      <c r="E116" s="101">
        <v>0.11</v>
      </c>
      <c r="F116" s="102" t="s">
        <v>372</v>
      </c>
      <c r="G116" s="103" t="s">
        <v>371</v>
      </c>
      <c r="H116" s="104" t="s">
        <v>370</v>
      </c>
      <c r="I116" s="103" t="s">
        <v>369</v>
      </c>
      <c r="J116" s="104" t="s">
        <v>377</v>
      </c>
      <c r="K116" s="105"/>
      <c r="L116" s="106"/>
      <c r="M116" s="137" t="s">
        <v>413</v>
      </c>
    </row>
    <row r="117" spans="1:13" ht="33" x14ac:dyDescent="0.25">
      <c r="A117" s="108"/>
      <c r="B117" s="123"/>
      <c r="C117" s="114">
        <v>11</v>
      </c>
      <c r="D117" s="100" t="s">
        <v>185</v>
      </c>
      <c r="E117" s="101">
        <v>0.11</v>
      </c>
      <c r="F117" s="102" t="s">
        <v>372</v>
      </c>
      <c r="G117" s="103" t="s">
        <v>371</v>
      </c>
      <c r="H117" s="104" t="s">
        <v>370</v>
      </c>
      <c r="I117" s="103" t="s">
        <v>369</v>
      </c>
      <c r="J117" s="104" t="s">
        <v>377</v>
      </c>
      <c r="K117" s="105"/>
      <c r="L117" s="163"/>
      <c r="M117" s="164" t="s">
        <v>414</v>
      </c>
    </row>
    <row r="118" spans="1:13" ht="33" x14ac:dyDescent="0.25">
      <c r="A118" s="108"/>
      <c r="B118" s="123"/>
      <c r="C118" s="114">
        <v>12</v>
      </c>
      <c r="D118" s="100" t="s">
        <v>186</v>
      </c>
      <c r="E118" s="101">
        <v>0.11</v>
      </c>
      <c r="F118" s="102" t="s">
        <v>372</v>
      </c>
      <c r="G118" s="103" t="s">
        <v>371</v>
      </c>
      <c r="H118" s="104" t="s">
        <v>370</v>
      </c>
      <c r="I118" s="103" t="s">
        <v>369</v>
      </c>
      <c r="J118" s="104" t="s">
        <v>377</v>
      </c>
      <c r="K118" s="105"/>
      <c r="L118" s="163"/>
      <c r="M118" s="117" t="s">
        <v>149</v>
      </c>
    </row>
    <row r="119" spans="1:13" ht="33" x14ac:dyDescent="0.25">
      <c r="A119" s="108"/>
      <c r="B119" s="123"/>
      <c r="C119" s="114">
        <v>13</v>
      </c>
      <c r="D119" s="165" t="s">
        <v>181</v>
      </c>
      <c r="E119" s="101">
        <v>0.11</v>
      </c>
      <c r="F119" s="102" t="s">
        <v>372</v>
      </c>
      <c r="G119" s="103" t="s">
        <v>371</v>
      </c>
      <c r="H119" s="104" t="s">
        <v>370</v>
      </c>
      <c r="I119" s="103" t="s">
        <v>369</v>
      </c>
      <c r="J119" s="104" t="s">
        <v>377</v>
      </c>
      <c r="K119" s="105"/>
      <c r="L119" s="163"/>
      <c r="M119" s="166" t="s">
        <v>415</v>
      </c>
    </row>
    <row r="120" spans="1:13" ht="16.5" x14ac:dyDescent="0.25">
      <c r="A120" s="108"/>
      <c r="B120" s="123"/>
      <c r="C120" s="167"/>
      <c r="D120" s="168"/>
      <c r="E120" s="169"/>
      <c r="F120" s="102"/>
      <c r="G120" s="103"/>
      <c r="H120" s="104"/>
      <c r="I120" s="103"/>
      <c r="J120" s="104"/>
      <c r="K120" s="105"/>
      <c r="L120" s="163"/>
      <c r="M120" s="164"/>
    </row>
    <row r="121" spans="1:13" ht="16.5" x14ac:dyDescent="0.25">
      <c r="A121" s="108"/>
      <c r="B121" s="134"/>
      <c r="C121" s="88" t="s">
        <v>42</v>
      </c>
      <c r="D121" s="89" t="s">
        <v>135</v>
      </c>
      <c r="E121" s="90">
        <f>SUM(E123:E124)</f>
        <v>0.22</v>
      </c>
      <c r="F121" s="110"/>
      <c r="G121" s="111"/>
      <c r="H121" s="112"/>
      <c r="I121" s="111"/>
      <c r="J121" s="112"/>
      <c r="K121" s="111"/>
      <c r="L121" s="113"/>
      <c r="M121" s="110"/>
    </row>
    <row r="122" spans="1:13" ht="16.5" x14ac:dyDescent="0.25">
      <c r="A122" s="108"/>
      <c r="B122" s="120"/>
      <c r="C122" s="88"/>
      <c r="D122" s="89"/>
      <c r="E122" s="96"/>
      <c r="F122" s="110"/>
      <c r="G122" s="111"/>
      <c r="H122" s="112"/>
      <c r="I122" s="111"/>
      <c r="J122" s="112"/>
      <c r="K122" s="111"/>
      <c r="L122" s="113"/>
      <c r="M122" s="110"/>
    </row>
    <row r="123" spans="1:13" ht="49.5" x14ac:dyDescent="0.25">
      <c r="A123" s="108"/>
      <c r="B123" s="123"/>
      <c r="C123" s="114">
        <v>1</v>
      </c>
      <c r="D123" s="100" t="s">
        <v>136</v>
      </c>
      <c r="E123" s="101">
        <v>0.11</v>
      </c>
      <c r="F123" s="102" t="s">
        <v>372</v>
      </c>
      <c r="G123" s="103" t="s">
        <v>371</v>
      </c>
      <c r="H123" s="104" t="s">
        <v>370</v>
      </c>
      <c r="I123" s="103" t="s">
        <v>369</v>
      </c>
      <c r="J123" s="104" t="s">
        <v>377</v>
      </c>
      <c r="K123" s="105"/>
      <c r="L123" s="106"/>
      <c r="M123" s="119" t="s">
        <v>416</v>
      </c>
    </row>
    <row r="124" spans="1:13" ht="33" x14ac:dyDescent="0.25">
      <c r="A124" s="108"/>
      <c r="B124" s="123"/>
      <c r="C124" s="114">
        <v>2</v>
      </c>
      <c r="D124" s="100" t="s">
        <v>137</v>
      </c>
      <c r="E124" s="101">
        <v>0.11</v>
      </c>
      <c r="F124" s="102" t="s">
        <v>372</v>
      </c>
      <c r="G124" s="103" t="s">
        <v>371</v>
      </c>
      <c r="H124" s="104" t="s">
        <v>370</v>
      </c>
      <c r="I124" s="103" t="s">
        <v>369</v>
      </c>
      <c r="J124" s="104" t="s">
        <v>377</v>
      </c>
      <c r="K124" s="105"/>
      <c r="L124" s="106"/>
      <c r="M124" s="119" t="s">
        <v>391</v>
      </c>
    </row>
    <row r="125" spans="1:13" ht="16.5" x14ac:dyDescent="0.25">
      <c r="A125" s="108"/>
      <c r="B125" s="123"/>
      <c r="C125" s="114"/>
      <c r="D125" s="115"/>
      <c r="E125" s="113"/>
      <c r="F125" s="110"/>
      <c r="G125" s="111"/>
      <c r="H125" s="112"/>
      <c r="I125" s="111"/>
      <c r="J125" s="112"/>
      <c r="K125" s="111"/>
      <c r="L125" s="113"/>
      <c r="M125" s="110"/>
    </row>
    <row r="126" spans="1:13" ht="16.5" x14ac:dyDescent="0.25">
      <c r="A126" s="108"/>
      <c r="B126" s="134"/>
      <c r="C126" s="88" t="s">
        <v>138</v>
      </c>
      <c r="D126" s="121" t="s">
        <v>139</v>
      </c>
      <c r="E126" s="90">
        <f>SUM(E128:E129)</f>
        <v>0.22</v>
      </c>
      <c r="F126" s="110"/>
      <c r="G126" s="111"/>
      <c r="H126" s="112"/>
      <c r="I126" s="111"/>
      <c r="J126" s="112"/>
      <c r="K126" s="111"/>
      <c r="L126" s="113"/>
      <c r="M126" s="110"/>
    </row>
    <row r="127" spans="1:13" ht="16.5" x14ac:dyDescent="0.25">
      <c r="A127" s="108"/>
      <c r="B127" s="120"/>
      <c r="C127" s="88"/>
      <c r="D127" s="121"/>
      <c r="E127" s="96"/>
      <c r="F127" s="110"/>
      <c r="G127" s="111"/>
      <c r="H127" s="112"/>
      <c r="I127" s="111"/>
      <c r="J127" s="112"/>
      <c r="K127" s="111"/>
      <c r="L127" s="113"/>
      <c r="M127" s="110"/>
    </row>
    <row r="128" spans="1:13" ht="33" x14ac:dyDescent="0.25">
      <c r="A128" s="108"/>
      <c r="B128" s="123"/>
      <c r="C128" s="114">
        <v>1</v>
      </c>
      <c r="D128" s="115" t="s">
        <v>140</v>
      </c>
      <c r="E128" s="101">
        <v>0.11</v>
      </c>
      <c r="F128" s="102" t="s">
        <v>372</v>
      </c>
      <c r="G128" s="103" t="s">
        <v>371</v>
      </c>
      <c r="H128" s="104" t="s">
        <v>370</v>
      </c>
      <c r="I128" s="103" t="s">
        <v>369</v>
      </c>
      <c r="J128" s="104" t="s">
        <v>377</v>
      </c>
      <c r="K128" s="105"/>
      <c r="L128" s="106"/>
      <c r="M128" s="137" t="s">
        <v>393</v>
      </c>
    </row>
    <row r="129" spans="1:13" ht="33" x14ac:dyDescent="0.25">
      <c r="A129" s="108"/>
      <c r="B129" s="123"/>
      <c r="C129" s="114">
        <v>2</v>
      </c>
      <c r="D129" s="115" t="s">
        <v>187</v>
      </c>
      <c r="E129" s="101">
        <v>0.11</v>
      </c>
      <c r="F129" s="102" t="s">
        <v>372</v>
      </c>
      <c r="G129" s="103" t="s">
        <v>371</v>
      </c>
      <c r="H129" s="104" t="s">
        <v>370</v>
      </c>
      <c r="I129" s="103" t="s">
        <v>369</v>
      </c>
      <c r="J129" s="104" t="s">
        <v>377</v>
      </c>
      <c r="K129" s="105"/>
      <c r="L129" s="106"/>
      <c r="M129" s="137" t="s">
        <v>393</v>
      </c>
    </row>
    <row r="130" spans="1:13" ht="16.5" x14ac:dyDescent="0.25">
      <c r="A130" s="108"/>
      <c r="B130" s="123"/>
      <c r="C130" s="114"/>
      <c r="D130" s="111"/>
      <c r="E130" s="113"/>
      <c r="F130" s="110"/>
      <c r="G130" s="111"/>
      <c r="H130" s="112"/>
      <c r="I130" s="111"/>
      <c r="J130" s="112"/>
      <c r="K130" s="111"/>
      <c r="L130" s="113"/>
      <c r="M130" s="110"/>
    </row>
    <row r="131" spans="1:13" ht="16.5" x14ac:dyDescent="0.25">
      <c r="A131" s="108"/>
      <c r="B131" s="123"/>
      <c r="C131" s="114"/>
      <c r="D131" s="111"/>
      <c r="E131" s="113"/>
      <c r="F131" s="110"/>
      <c r="G131" s="111"/>
      <c r="H131" s="112"/>
      <c r="I131" s="111"/>
      <c r="J131" s="112"/>
      <c r="K131" s="111"/>
      <c r="L131" s="113"/>
      <c r="M131" s="110"/>
    </row>
    <row r="132" spans="1:13" ht="16.5" x14ac:dyDescent="0.2">
      <c r="A132" s="140"/>
      <c r="B132" s="170" t="s">
        <v>188</v>
      </c>
      <c r="C132" s="1428" t="s">
        <v>189</v>
      </c>
      <c r="D132" s="1429"/>
      <c r="E132" s="129">
        <f>E134+E138+E151+E156</f>
        <v>1.4999999999999998</v>
      </c>
      <c r="F132" s="144"/>
      <c r="G132" s="145"/>
      <c r="H132" s="146"/>
      <c r="I132" s="145"/>
      <c r="J132" s="146"/>
      <c r="K132" s="145"/>
      <c r="L132" s="148"/>
      <c r="M132" s="144"/>
    </row>
    <row r="133" spans="1:13" ht="16.5" x14ac:dyDescent="0.25">
      <c r="A133" s="108"/>
      <c r="B133" s="120"/>
      <c r="C133" s="88"/>
      <c r="D133" s="121"/>
      <c r="E133" s="113"/>
      <c r="F133" s="110"/>
      <c r="G133" s="111"/>
      <c r="H133" s="112"/>
      <c r="I133" s="111"/>
      <c r="J133" s="112"/>
      <c r="K133" s="111"/>
      <c r="L133" s="113"/>
      <c r="M133" s="110"/>
    </row>
    <row r="134" spans="1:13" ht="16.5" x14ac:dyDescent="0.25">
      <c r="A134" s="108"/>
      <c r="B134" s="134"/>
      <c r="C134" s="88" t="s">
        <v>16</v>
      </c>
      <c r="D134" s="89" t="s">
        <v>123</v>
      </c>
      <c r="E134" s="90">
        <v>0.1</v>
      </c>
      <c r="F134" s="110"/>
      <c r="G134" s="111"/>
      <c r="H134" s="112"/>
      <c r="I134" s="111"/>
      <c r="J134" s="112"/>
      <c r="K134" s="111"/>
      <c r="L134" s="113"/>
      <c r="M134" s="110"/>
    </row>
    <row r="135" spans="1:13" ht="16.5" x14ac:dyDescent="0.25">
      <c r="A135" s="108"/>
      <c r="B135" s="120"/>
      <c r="C135" s="88"/>
      <c r="D135" s="89"/>
      <c r="E135" s="96"/>
      <c r="F135" s="110"/>
      <c r="G135" s="111"/>
      <c r="H135" s="112"/>
      <c r="I135" s="111"/>
      <c r="J135" s="112"/>
      <c r="K135" s="111"/>
      <c r="L135" s="113"/>
      <c r="M135" s="110"/>
    </row>
    <row r="136" spans="1:13" ht="99" x14ac:dyDescent="0.25">
      <c r="A136" s="108"/>
      <c r="B136" s="134"/>
      <c r="C136" s="114">
        <v>1</v>
      </c>
      <c r="D136" s="100" t="s">
        <v>124</v>
      </c>
      <c r="E136" s="101">
        <v>0.1</v>
      </c>
      <c r="F136" s="102" t="s">
        <v>372</v>
      </c>
      <c r="G136" s="103" t="s">
        <v>371</v>
      </c>
      <c r="H136" s="104" t="s">
        <v>370</v>
      </c>
      <c r="I136" s="103" t="s">
        <v>369</v>
      </c>
      <c r="J136" s="104" t="s">
        <v>377</v>
      </c>
      <c r="K136" s="105"/>
      <c r="L136" s="106"/>
      <c r="M136" s="107" t="s">
        <v>408</v>
      </c>
    </row>
    <row r="137" spans="1:13" ht="16.5" x14ac:dyDescent="0.25">
      <c r="A137" s="108"/>
      <c r="B137" s="120"/>
      <c r="C137" s="88"/>
      <c r="D137" s="121"/>
      <c r="E137" s="113"/>
      <c r="F137" s="110"/>
      <c r="G137" s="111"/>
      <c r="H137" s="112"/>
      <c r="I137" s="111"/>
      <c r="J137" s="112"/>
      <c r="K137" s="111"/>
      <c r="L137" s="113"/>
      <c r="M137" s="110"/>
    </row>
    <row r="138" spans="1:13" ht="16.5" x14ac:dyDescent="0.25">
      <c r="A138" s="108"/>
      <c r="B138" s="134"/>
      <c r="C138" s="88" t="s">
        <v>41</v>
      </c>
      <c r="D138" s="89" t="s">
        <v>125</v>
      </c>
      <c r="E138" s="90">
        <f>SUM(E140:E149)</f>
        <v>0.99999999999999989</v>
      </c>
      <c r="F138" s="110"/>
      <c r="G138" s="111"/>
      <c r="H138" s="112"/>
      <c r="I138" s="111"/>
      <c r="J138" s="112"/>
      <c r="K138" s="111"/>
      <c r="L138" s="113"/>
      <c r="M138" s="110"/>
    </row>
    <row r="139" spans="1:13" ht="16.5" x14ac:dyDescent="0.25">
      <c r="A139" s="108"/>
      <c r="B139" s="120"/>
      <c r="C139" s="88"/>
      <c r="D139" s="111"/>
      <c r="E139" s="96"/>
      <c r="F139" s="110"/>
      <c r="G139" s="111"/>
      <c r="H139" s="112"/>
      <c r="I139" s="111"/>
      <c r="J139" s="112"/>
      <c r="K139" s="111"/>
      <c r="L139" s="113"/>
      <c r="M139" s="110"/>
    </row>
    <row r="140" spans="1:13" ht="82.5" x14ac:dyDescent="0.25">
      <c r="A140" s="108"/>
      <c r="B140" s="123"/>
      <c r="C140" s="114">
        <v>1</v>
      </c>
      <c r="D140" s="115" t="s">
        <v>126</v>
      </c>
      <c r="E140" s="101">
        <v>0.1</v>
      </c>
      <c r="F140" s="102" t="s">
        <v>372</v>
      </c>
      <c r="G140" s="103" t="s">
        <v>371</v>
      </c>
      <c r="H140" s="104" t="s">
        <v>370</v>
      </c>
      <c r="I140" s="103" t="s">
        <v>369</v>
      </c>
      <c r="J140" s="104" t="s">
        <v>377</v>
      </c>
      <c r="K140" s="105"/>
      <c r="L140" s="106"/>
      <c r="M140" s="135" t="s">
        <v>417</v>
      </c>
    </row>
    <row r="141" spans="1:13" ht="33" x14ac:dyDescent="0.25">
      <c r="A141" s="108"/>
      <c r="B141" s="123"/>
      <c r="C141" s="114">
        <v>2</v>
      </c>
      <c r="D141" s="100" t="s">
        <v>176</v>
      </c>
      <c r="E141" s="101">
        <v>0.1</v>
      </c>
      <c r="F141" s="102" t="s">
        <v>372</v>
      </c>
      <c r="G141" s="103" t="s">
        <v>371</v>
      </c>
      <c r="H141" s="104" t="s">
        <v>370</v>
      </c>
      <c r="I141" s="103" t="s">
        <v>369</v>
      </c>
      <c r="J141" s="104" t="s">
        <v>377</v>
      </c>
      <c r="K141" s="105"/>
      <c r="L141" s="106"/>
      <c r="M141" s="160" t="s">
        <v>190</v>
      </c>
    </row>
    <row r="142" spans="1:13" ht="33" x14ac:dyDescent="0.25">
      <c r="A142" s="108"/>
      <c r="B142" s="123"/>
      <c r="C142" s="114">
        <v>3</v>
      </c>
      <c r="D142" s="100" t="s">
        <v>128</v>
      </c>
      <c r="E142" s="101">
        <v>0.1</v>
      </c>
      <c r="F142" s="102" t="s">
        <v>372</v>
      </c>
      <c r="G142" s="103" t="s">
        <v>371</v>
      </c>
      <c r="H142" s="104" t="s">
        <v>370</v>
      </c>
      <c r="I142" s="103" t="s">
        <v>369</v>
      </c>
      <c r="J142" s="104" t="s">
        <v>377</v>
      </c>
      <c r="K142" s="105"/>
      <c r="L142" s="106"/>
      <c r="M142" s="124" t="s">
        <v>191</v>
      </c>
    </row>
    <row r="143" spans="1:13" ht="33" x14ac:dyDescent="0.25">
      <c r="A143" s="108"/>
      <c r="B143" s="123"/>
      <c r="C143" s="114">
        <v>4</v>
      </c>
      <c r="D143" s="100" t="s">
        <v>179</v>
      </c>
      <c r="E143" s="101">
        <v>0.1</v>
      </c>
      <c r="F143" s="102" t="s">
        <v>372</v>
      </c>
      <c r="G143" s="103" t="s">
        <v>371</v>
      </c>
      <c r="H143" s="104" t="s">
        <v>370</v>
      </c>
      <c r="I143" s="103" t="s">
        <v>369</v>
      </c>
      <c r="J143" s="104" t="s">
        <v>377</v>
      </c>
      <c r="K143" s="105"/>
      <c r="L143" s="106"/>
      <c r="M143" s="160" t="s">
        <v>193</v>
      </c>
    </row>
    <row r="144" spans="1:13" ht="33" x14ac:dyDescent="0.25">
      <c r="A144" s="108"/>
      <c r="B144" s="123"/>
      <c r="C144" s="114">
        <v>5</v>
      </c>
      <c r="D144" s="100" t="s">
        <v>180</v>
      </c>
      <c r="E144" s="101">
        <v>0.1</v>
      </c>
      <c r="F144" s="102" t="s">
        <v>372</v>
      </c>
      <c r="G144" s="103" t="s">
        <v>371</v>
      </c>
      <c r="H144" s="104" t="s">
        <v>370</v>
      </c>
      <c r="I144" s="103" t="s">
        <v>369</v>
      </c>
      <c r="J144" s="104" t="s">
        <v>377</v>
      </c>
      <c r="K144" s="105"/>
      <c r="L144" s="106"/>
      <c r="M144" s="118" t="s">
        <v>384</v>
      </c>
    </row>
    <row r="145" spans="1:13" ht="33" x14ac:dyDescent="0.25">
      <c r="A145" s="108"/>
      <c r="B145" s="123"/>
      <c r="C145" s="114">
        <v>6</v>
      </c>
      <c r="D145" s="100" t="s">
        <v>153</v>
      </c>
      <c r="E145" s="101">
        <v>0.1</v>
      </c>
      <c r="F145" s="102" t="s">
        <v>372</v>
      </c>
      <c r="G145" s="103" t="s">
        <v>371</v>
      </c>
      <c r="H145" s="104" t="s">
        <v>370</v>
      </c>
      <c r="I145" s="103" t="s">
        <v>369</v>
      </c>
      <c r="J145" s="104" t="s">
        <v>377</v>
      </c>
      <c r="K145" s="105"/>
      <c r="L145" s="106"/>
      <c r="M145" s="160" t="s">
        <v>195</v>
      </c>
    </row>
    <row r="146" spans="1:13" ht="33" x14ac:dyDescent="0.25">
      <c r="A146" s="108"/>
      <c r="B146" s="123"/>
      <c r="C146" s="114">
        <v>7</v>
      </c>
      <c r="D146" s="100" t="s">
        <v>196</v>
      </c>
      <c r="E146" s="101">
        <v>0.1</v>
      </c>
      <c r="F146" s="102" t="s">
        <v>372</v>
      </c>
      <c r="G146" s="103" t="s">
        <v>371</v>
      </c>
      <c r="H146" s="104" t="s">
        <v>370</v>
      </c>
      <c r="I146" s="103" t="s">
        <v>369</v>
      </c>
      <c r="J146" s="104" t="s">
        <v>377</v>
      </c>
      <c r="K146" s="105"/>
      <c r="L146" s="106"/>
      <c r="M146" s="160" t="s">
        <v>197</v>
      </c>
    </row>
    <row r="147" spans="1:13" ht="33" x14ac:dyDescent="0.25">
      <c r="A147" s="108"/>
      <c r="B147" s="123"/>
      <c r="C147" s="114">
        <v>8</v>
      </c>
      <c r="D147" s="100" t="s">
        <v>182</v>
      </c>
      <c r="E147" s="101">
        <v>0.1</v>
      </c>
      <c r="F147" s="102" t="s">
        <v>372</v>
      </c>
      <c r="G147" s="103" t="s">
        <v>371</v>
      </c>
      <c r="H147" s="104" t="s">
        <v>370</v>
      </c>
      <c r="I147" s="103" t="s">
        <v>369</v>
      </c>
      <c r="J147" s="104" t="s">
        <v>377</v>
      </c>
      <c r="K147" s="105"/>
      <c r="L147" s="106"/>
      <c r="M147" s="162" t="s">
        <v>411</v>
      </c>
    </row>
    <row r="148" spans="1:13" ht="49.5" x14ac:dyDescent="0.25">
      <c r="A148" s="108"/>
      <c r="B148" s="123"/>
      <c r="C148" s="114">
        <v>9</v>
      </c>
      <c r="D148" s="100" t="s">
        <v>418</v>
      </c>
      <c r="E148" s="101">
        <v>0.1</v>
      </c>
      <c r="F148" s="102" t="s">
        <v>372</v>
      </c>
      <c r="G148" s="103" t="s">
        <v>371</v>
      </c>
      <c r="H148" s="104" t="s">
        <v>370</v>
      </c>
      <c r="I148" s="103" t="s">
        <v>369</v>
      </c>
      <c r="J148" s="104" t="s">
        <v>377</v>
      </c>
      <c r="K148" s="105"/>
      <c r="L148" s="106"/>
      <c r="M148" s="124" t="s">
        <v>419</v>
      </c>
    </row>
    <row r="149" spans="1:13" ht="33" x14ac:dyDescent="0.25">
      <c r="A149" s="108"/>
      <c r="B149" s="123"/>
      <c r="C149" s="114">
        <v>10</v>
      </c>
      <c r="D149" s="100" t="s">
        <v>420</v>
      </c>
      <c r="E149" s="101">
        <v>0.1</v>
      </c>
      <c r="F149" s="102" t="s">
        <v>372</v>
      </c>
      <c r="G149" s="103" t="s">
        <v>371</v>
      </c>
      <c r="H149" s="104" t="s">
        <v>370</v>
      </c>
      <c r="I149" s="103" t="s">
        <v>369</v>
      </c>
      <c r="J149" s="104" t="s">
        <v>377</v>
      </c>
      <c r="K149" s="105"/>
      <c r="L149" s="106"/>
      <c r="M149" s="124" t="s">
        <v>149</v>
      </c>
    </row>
    <row r="150" spans="1:13" ht="16.5" x14ac:dyDescent="0.25">
      <c r="A150" s="108"/>
      <c r="B150" s="123"/>
      <c r="C150" s="114"/>
      <c r="D150" s="100"/>
      <c r="E150" s="101"/>
      <c r="F150" s="102"/>
      <c r="G150" s="103"/>
      <c r="H150" s="104"/>
      <c r="I150" s="103"/>
      <c r="J150" s="104"/>
      <c r="K150" s="105"/>
      <c r="L150" s="106"/>
      <c r="M150" s="160"/>
    </row>
    <row r="151" spans="1:13" ht="16.5" x14ac:dyDescent="0.25">
      <c r="A151" s="108"/>
      <c r="B151" s="134"/>
      <c r="C151" s="88" t="s">
        <v>42</v>
      </c>
      <c r="D151" s="89" t="s">
        <v>135</v>
      </c>
      <c r="E151" s="90">
        <f>SUM(E153:E154)</f>
        <v>0.2</v>
      </c>
      <c r="F151" s="110"/>
      <c r="G151" s="111"/>
      <c r="H151" s="112"/>
      <c r="I151" s="111"/>
      <c r="J151" s="112"/>
      <c r="K151" s="111"/>
      <c r="L151" s="113"/>
      <c r="M151" s="110"/>
    </row>
    <row r="152" spans="1:13" ht="16.5" x14ac:dyDescent="0.25">
      <c r="A152" s="108"/>
      <c r="B152" s="120"/>
      <c r="C152" s="88"/>
      <c r="D152" s="89"/>
      <c r="E152" s="96"/>
      <c r="F152" s="110"/>
      <c r="G152" s="111"/>
      <c r="H152" s="112"/>
      <c r="I152" s="111"/>
      <c r="J152" s="112"/>
      <c r="K152" s="111"/>
      <c r="L152" s="113"/>
      <c r="M152" s="110"/>
    </row>
    <row r="153" spans="1:13" ht="49.5" x14ac:dyDescent="0.25">
      <c r="A153" s="108"/>
      <c r="B153" s="123"/>
      <c r="C153" s="114">
        <v>1</v>
      </c>
      <c r="D153" s="100" t="s">
        <v>136</v>
      </c>
      <c r="E153" s="101">
        <v>0.1</v>
      </c>
      <c r="F153" s="102" t="s">
        <v>372</v>
      </c>
      <c r="G153" s="103" t="s">
        <v>371</v>
      </c>
      <c r="H153" s="104" t="s">
        <v>370</v>
      </c>
      <c r="I153" s="103" t="s">
        <v>369</v>
      </c>
      <c r="J153" s="104" t="s">
        <v>377</v>
      </c>
      <c r="K153" s="105"/>
      <c r="L153" s="106"/>
      <c r="M153" s="119" t="s">
        <v>421</v>
      </c>
    </row>
    <row r="154" spans="1:13" ht="33" x14ac:dyDescent="0.25">
      <c r="A154" s="108"/>
      <c r="B154" s="123"/>
      <c r="C154" s="114">
        <v>2</v>
      </c>
      <c r="D154" s="100" t="s">
        <v>137</v>
      </c>
      <c r="E154" s="101">
        <v>0.1</v>
      </c>
      <c r="F154" s="102" t="s">
        <v>372</v>
      </c>
      <c r="G154" s="103" t="s">
        <v>371</v>
      </c>
      <c r="H154" s="104" t="s">
        <v>370</v>
      </c>
      <c r="I154" s="103" t="s">
        <v>369</v>
      </c>
      <c r="J154" s="104" t="s">
        <v>377</v>
      </c>
      <c r="K154" s="105"/>
      <c r="L154" s="106"/>
      <c r="M154" s="119" t="s">
        <v>391</v>
      </c>
    </row>
    <row r="155" spans="1:13" ht="16.5" x14ac:dyDescent="0.25">
      <c r="A155" s="108"/>
      <c r="B155" s="120"/>
      <c r="C155" s="88"/>
      <c r="D155" s="89"/>
      <c r="E155" s="90"/>
      <c r="F155" s="110"/>
      <c r="G155" s="111"/>
      <c r="H155" s="112"/>
      <c r="I155" s="111"/>
      <c r="J155" s="112"/>
      <c r="K155" s="111"/>
      <c r="L155" s="113"/>
      <c r="M155" s="110"/>
    </row>
    <row r="156" spans="1:13" ht="16.5" x14ac:dyDescent="0.25">
      <c r="A156" s="108"/>
      <c r="B156" s="134"/>
      <c r="C156" s="88" t="s">
        <v>138</v>
      </c>
      <c r="D156" s="121" t="s">
        <v>139</v>
      </c>
      <c r="E156" s="90">
        <f>SUM(E158:E159)</f>
        <v>0.2</v>
      </c>
      <c r="F156" s="110"/>
      <c r="G156" s="111"/>
      <c r="H156" s="112"/>
      <c r="I156" s="111"/>
      <c r="J156" s="112"/>
      <c r="K156" s="111"/>
      <c r="L156" s="113"/>
      <c r="M156" s="110"/>
    </row>
    <row r="157" spans="1:13" ht="16.5" x14ac:dyDescent="0.25">
      <c r="A157" s="108"/>
      <c r="B157" s="120"/>
      <c r="C157" s="88"/>
      <c r="D157" s="121"/>
      <c r="E157" s="96"/>
      <c r="F157" s="110"/>
      <c r="G157" s="111"/>
      <c r="H157" s="112"/>
      <c r="I157" s="111"/>
      <c r="J157" s="112"/>
      <c r="K157" s="111"/>
      <c r="L157" s="113"/>
      <c r="M157" s="110"/>
    </row>
    <row r="158" spans="1:13" ht="33" x14ac:dyDescent="0.25">
      <c r="A158" s="108"/>
      <c r="B158" s="123"/>
      <c r="C158" s="114">
        <v>1</v>
      </c>
      <c r="D158" s="115" t="s">
        <v>140</v>
      </c>
      <c r="E158" s="101">
        <v>0.1</v>
      </c>
      <c r="F158" s="102" t="s">
        <v>372</v>
      </c>
      <c r="G158" s="103" t="s">
        <v>371</v>
      </c>
      <c r="H158" s="104" t="s">
        <v>370</v>
      </c>
      <c r="I158" s="103" t="s">
        <v>369</v>
      </c>
      <c r="J158" s="104" t="s">
        <v>377</v>
      </c>
      <c r="K158" s="105"/>
      <c r="L158" s="106"/>
      <c r="M158" s="137" t="s">
        <v>393</v>
      </c>
    </row>
    <row r="159" spans="1:13" ht="33" x14ac:dyDescent="0.25">
      <c r="A159" s="108"/>
      <c r="B159" s="123"/>
      <c r="C159" s="114">
        <v>2</v>
      </c>
      <c r="D159" s="115" t="s">
        <v>187</v>
      </c>
      <c r="E159" s="101">
        <v>0.1</v>
      </c>
      <c r="F159" s="102" t="s">
        <v>372</v>
      </c>
      <c r="G159" s="103" t="s">
        <v>371</v>
      </c>
      <c r="H159" s="104" t="s">
        <v>370</v>
      </c>
      <c r="I159" s="103" t="s">
        <v>369</v>
      </c>
      <c r="J159" s="104" t="s">
        <v>377</v>
      </c>
      <c r="K159" s="105"/>
      <c r="L159" s="106"/>
      <c r="M159" s="137" t="s">
        <v>393</v>
      </c>
    </row>
    <row r="160" spans="1:13" ht="16.5" x14ac:dyDescent="0.25">
      <c r="A160" s="108"/>
      <c r="B160" s="123"/>
      <c r="C160" s="114"/>
      <c r="D160" s="111"/>
      <c r="E160" s="113"/>
      <c r="F160" s="110"/>
      <c r="G160" s="111"/>
      <c r="H160" s="112"/>
      <c r="I160" s="111"/>
      <c r="J160" s="112"/>
      <c r="K160" s="111"/>
      <c r="L160" s="113"/>
      <c r="M160" s="110"/>
    </row>
    <row r="161" spans="1:13" ht="16.5" x14ac:dyDescent="0.2">
      <c r="A161" s="140"/>
      <c r="B161" s="157" t="s">
        <v>198</v>
      </c>
      <c r="C161" s="1430" t="s">
        <v>422</v>
      </c>
      <c r="D161" s="1431"/>
      <c r="E161" s="129">
        <f>E163+E167+E172+E176</f>
        <v>0.5</v>
      </c>
      <c r="F161" s="144"/>
      <c r="G161" s="145"/>
      <c r="H161" s="146"/>
      <c r="I161" s="145"/>
      <c r="J161" s="146"/>
      <c r="K161" s="145"/>
      <c r="L161" s="148"/>
      <c r="M161" s="144"/>
    </row>
    <row r="162" spans="1:13" ht="16.5" x14ac:dyDescent="0.25">
      <c r="A162" s="108"/>
      <c r="B162" s="123"/>
      <c r="C162" s="114"/>
      <c r="D162" s="111"/>
      <c r="E162" s="113"/>
      <c r="F162" s="110"/>
      <c r="G162" s="111"/>
      <c r="H162" s="112"/>
      <c r="I162" s="111"/>
      <c r="J162" s="112"/>
      <c r="K162" s="111"/>
      <c r="L162" s="113"/>
      <c r="M162" s="110"/>
    </row>
    <row r="163" spans="1:13" ht="16.5" x14ac:dyDescent="0.25">
      <c r="A163" s="108"/>
      <c r="B163" s="134"/>
      <c r="C163" s="88" t="s">
        <v>16</v>
      </c>
      <c r="D163" s="89" t="s">
        <v>123</v>
      </c>
      <c r="E163" s="90">
        <v>0.1</v>
      </c>
      <c r="F163" s="110"/>
      <c r="G163" s="111"/>
      <c r="H163" s="112"/>
      <c r="I163" s="111"/>
      <c r="J163" s="112"/>
      <c r="K163" s="111"/>
      <c r="L163" s="113"/>
      <c r="M163" s="110"/>
    </row>
    <row r="164" spans="1:13" ht="16.5" x14ac:dyDescent="0.25">
      <c r="A164" s="108"/>
      <c r="B164" s="120"/>
      <c r="C164" s="88"/>
      <c r="D164" s="89"/>
      <c r="E164" s="96"/>
      <c r="F164" s="110"/>
      <c r="G164" s="111"/>
      <c r="H164" s="112"/>
      <c r="I164" s="111"/>
      <c r="J164" s="112"/>
      <c r="K164" s="111"/>
      <c r="L164" s="113"/>
      <c r="M164" s="110"/>
    </row>
    <row r="165" spans="1:13" ht="165" x14ac:dyDescent="0.25">
      <c r="A165" s="108"/>
      <c r="B165" s="120"/>
      <c r="C165" s="114">
        <v>1</v>
      </c>
      <c r="D165" s="115" t="s">
        <v>423</v>
      </c>
      <c r="E165" s="101">
        <v>0.1</v>
      </c>
      <c r="F165" s="171" t="s">
        <v>30</v>
      </c>
      <c r="G165" s="172"/>
      <c r="H165" s="173"/>
      <c r="I165" s="172"/>
      <c r="J165" s="173" t="s">
        <v>31</v>
      </c>
      <c r="K165" s="105"/>
      <c r="L165" s="106"/>
      <c r="M165" s="138" t="s">
        <v>424</v>
      </c>
    </row>
    <row r="166" spans="1:13" ht="16.5" x14ac:dyDescent="0.25">
      <c r="A166" s="108"/>
      <c r="B166" s="123"/>
      <c r="C166" s="114"/>
      <c r="D166" s="111"/>
      <c r="E166" s="113"/>
      <c r="F166" s="137"/>
      <c r="G166" s="174"/>
      <c r="H166" s="118"/>
      <c r="I166" s="174"/>
      <c r="J166" s="118"/>
      <c r="K166" s="111"/>
      <c r="L166" s="113"/>
      <c r="M166" s="110"/>
    </row>
    <row r="167" spans="1:13" ht="16.5" x14ac:dyDescent="0.25">
      <c r="A167" s="108"/>
      <c r="B167" s="134"/>
      <c r="C167" s="88" t="s">
        <v>41</v>
      </c>
      <c r="D167" s="89" t="s">
        <v>125</v>
      </c>
      <c r="E167" s="90">
        <f>SUM(E169:E170)</f>
        <v>0.2</v>
      </c>
      <c r="F167" s="137"/>
      <c r="G167" s="174"/>
      <c r="H167" s="118"/>
      <c r="I167" s="174"/>
      <c r="J167" s="118"/>
      <c r="K167" s="111"/>
      <c r="L167" s="113"/>
      <c r="M167" s="110"/>
    </row>
    <row r="168" spans="1:13" ht="16.5" x14ac:dyDescent="0.25">
      <c r="A168" s="108"/>
      <c r="B168" s="120"/>
      <c r="C168" s="88"/>
      <c r="D168" s="89"/>
      <c r="E168" s="96"/>
      <c r="F168" s="137"/>
      <c r="G168" s="174"/>
      <c r="H168" s="118"/>
      <c r="I168" s="174"/>
      <c r="J168" s="118"/>
      <c r="K168" s="111"/>
      <c r="L168" s="113"/>
      <c r="M168" s="110"/>
    </row>
    <row r="169" spans="1:13" ht="49.5" x14ac:dyDescent="0.25">
      <c r="A169" s="108"/>
      <c r="B169" s="123"/>
      <c r="C169" s="114">
        <v>1</v>
      </c>
      <c r="D169" s="100" t="s">
        <v>425</v>
      </c>
      <c r="E169" s="101">
        <v>0.1</v>
      </c>
      <c r="F169" s="171" t="s">
        <v>30</v>
      </c>
      <c r="G169" s="172"/>
      <c r="H169" s="173"/>
      <c r="I169" s="172"/>
      <c r="J169" s="173" t="s">
        <v>31</v>
      </c>
      <c r="K169" s="105"/>
      <c r="L169" s="106"/>
      <c r="M169" s="138" t="s">
        <v>426</v>
      </c>
    </row>
    <row r="170" spans="1:13" ht="198" x14ac:dyDescent="0.25">
      <c r="A170" s="108"/>
      <c r="B170" s="123"/>
      <c r="C170" s="114">
        <v>2</v>
      </c>
      <c r="D170" s="165" t="s">
        <v>427</v>
      </c>
      <c r="E170" s="101">
        <v>0.1</v>
      </c>
      <c r="F170" s="171" t="s">
        <v>372</v>
      </c>
      <c r="G170" s="172" t="s">
        <v>371</v>
      </c>
      <c r="H170" s="173" t="s">
        <v>370</v>
      </c>
      <c r="I170" s="172" t="s">
        <v>369</v>
      </c>
      <c r="J170" s="173" t="s">
        <v>428</v>
      </c>
      <c r="K170" s="105"/>
      <c r="L170" s="106"/>
      <c r="M170" s="138" t="s">
        <v>429</v>
      </c>
    </row>
    <row r="171" spans="1:13" ht="16.5" x14ac:dyDescent="0.25">
      <c r="A171" s="108"/>
      <c r="B171" s="123"/>
      <c r="C171" s="114"/>
      <c r="D171" s="100"/>
      <c r="E171" s="113"/>
      <c r="F171" s="137"/>
      <c r="G171" s="174"/>
      <c r="H171" s="118"/>
      <c r="I171" s="174"/>
      <c r="J171" s="118"/>
      <c r="K171" s="111"/>
      <c r="L171" s="113"/>
      <c r="M171" s="110"/>
    </row>
    <row r="172" spans="1:13" ht="16.5" x14ac:dyDescent="0.25">
      <c r="A172" s="108"/>
      <c r="B172" s="134"/>
      <c r="C172" s="88" t="s">
        <v>42</v>
      </c>
      <c r="D172" s="89" t="s">
        <v>135</v>
      </c>
      <c r="E172" s="90">
        <f>SUM(E174:E174)</f>
        <v>0.1</v>
      </c>
      <c r="F172" s="137"/>
      <c r="G172" s="174"/>
      <c r="H172" s="118"/>
      <c r="I172" s="174"/>
      <c r="J172" s="118"/>
      <c r="K172" s="111"/>
      <c r="L172" s="113"/>
      <c r="M172" s="110"/>
    </row>
    <row r="173" spans="1:13" ht="16.5" x14ac:dyDescent="0.25">
      <c r="A173" s="108"/>
      <c r="B173" s="120"/>
      <c r="C173" s="88"/>
      <c r="D173" s="89"/>
      <c r="E173" s="96"/>
      <c r="F173" s="137"/>
      <c r="G173" s="174"/>
      <c r="H173" s="118"/>
      <c r="I173" s="174"/>
      <c r="J173" s="118"/>
      <c r="K173" s="111"/>
      <c r="L173" s="113"/>
      <c r="M173" s="110"/>
    </row>
    <row r="174" spans="1:13" ht="33" x14ac:dyDescent="0.25">
      <c r="A174" s="108"/>
      <c r="B174" s="123"/>
      <c r="C174" s="114">
        <v>1</v>
      </c>
      <c r="D174" s="100" t="s">
        <v>430</v>
      </c>
      <c r="E174" s="101">
        <v>0.1</v>
      </c>
      <c r="F174" s="171" t="s">
        <v>372</v>
      </c>
      <c r="G174" s="172" t="s">
        <v>371</v>
      </c>
      <c r="H174" s="173" t="s">
        <v>370</v>
      </c>
      <c r="I174" s="172" t="s">
        <v>369</v>
      </c>
      <c r="J174" s="173" t="s">
        <v>428</v>
      </c>
      <c r="K174" s="105"/>
      <c r="L174" s="106"/>
      <c r="M174" s="119" t="s">
        <v>431</v>
      </c>
    </row>
    <row r="175" spans="1:13" ht="16.5" x14ac:dyDescent="0.25">
      <c r="A175" s="108"/>
      <c r="B175" s="123"/>
      <c r="C175" s="114"/>
      <c r="D175" s="115"/>
      <c r="E175" s="113"/>
      <c r="F175" s="137"/>
      <c r="G175" s="174"/>
      <c r="H175" s="118"/>
      <c r="I175" s="174"/>
      <c r="J175" s="118"/>
      <c r="K175" s="111"/>
      <c r="L175" s="113"/>
      <c r="M175" s="112"/>
    </row>
    <row r="176" spans="1:13" ht="16.5" x14ac:dyDescent="0.25">
      <c r="A176" s="108"/>
      <c r="B176" s="134"/>
      <c r="C176" s="88" t="s">
        <v>138</v>
      </c>
      <c r="D176" s="121" t="s">
        <v>139</v>
      </c>
      <c r="E176" s="90">
        <v>0.1</v>
      </c>
      <c r="F176" s="137"/>
      <c r="G176" s="174"/>
      <c r="H176" s="118"/>
      <c r="I176" s="174"/>
      <c r="J176" s="118"/>
      <c r="K176" s="111"/>
      <c r="L176" s="113"/>
      <c r="M176" s="112"/>
    </row>
    <row r="177" spans="1:13" ht="16.5" x14ac:dyDescent="0.25">
      <c r="A177" s="108"/>
      <c r="B177" s="120"/>
      <c r="C177" s="88"/>
      <c r="D177" s="121"/>
      <c r="E177" s="96"/>
      <c r="F177" s="137"/>
      <c r="G177" s="174"/>
      <c r="H177" s="118"/>
      <c r="I177" s="174"/>
      <c r="J177" s="118"/>
      <c r="K177" s="111"/>
      <c r="L177" s="113"/>
      <c r="M177" s="112"/>
    </row>
    <row r="178" spans="1:13" ht="33" x14ac:dyDescent="0.25">
      <c r="A178" s="108"/>
      <c r="B178" s="123"/>
      <c r="C178" s="114">
        <v>1</v>
      </c>
      <c r="D178" s="165" t="s">
        <v>432</v>
      </c>
      <c r="E178" s="101">
        <v>0.1</v>
      </c>
      <c r="F178" s="171" t="s">
        <v>372</v>
      </c>
      <c r="G178" s="172" t="s">
        <v>371</v>
      </c>
      <c r="H178" s="173" t="s">
        <v>370</v>
      </c>
      <c r="I178" s="172" t="s">
        <v>369</v>
      </c>
      <c r="J178" s="173" t="s">
        <v>428</v>
      </c>
      <c r="K178" s="105"/>
      <c r="L178" s="106"/>
      <c r="M178" s="175"/>
    </row>
    <row r="179" spans="1:13" ht="16.5" x14ac:dyDescent="0.25">
      <c r="A179" s="176"/>
      <c r="B179" s="177"/>
      <c r="C179" s="178"/>
      <c r="D179" s="179"/>
      <c r="E179" s="180"/>
      <c r="F179" s="181"/>
      <c r="G179" s="179"/>
      <c r="H179" s="182"/>
      <c r="I179" s="179"/>
      <c r="J179" s="182"/>
      <c r="K179" s="179"/>
      <c r="L179" s="180"/>
      <c r="M179" s="181"/>
    </row>
  </sheetData>
  <mergeCells count="10">
    <mergeCell ref="M1:M2"/>
    <mergeCell ref="B4:D4"/>
    <mergeCell ref="C132:D132"/>
    <mergeCell ref="C161:D161"/>
    <mergeCell ref="A1:A2"/>
    <mergeCell ref="B1:B2"/>
    <mergeCell ref="C1:D2"/>
    <mergeCell ref="F1:J1"/>
    <mergeCell ref="K1:K2"/>
    <mergeCell ref="L1: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zoomScale="50" zoomScaleNormal="50" workbookViewId="0">
      <selection activeCell="M118" sqref="M118"/>
    </sheetView>
  </sheetViews>
  <sheetFormatPr defaultColWidth="9.140625" defaultRowHeight="12.75" x14ac:dyDescent="0.2"/>
  <cols>
    <col min="1" max="1" width="19.85546875" style="288" customWidth="1"/>
    <col min="2" max="2" width="13.140625" style="288" customWidth="1"/>
    <col min="3" max="3" width="11.28515625" style="288" customWidth="1"/>
    <col min="4" max="4" width="67.28515625" style="288" customWidth="1"/>
    <col min="5" max="5" width="13.85546875" style="288" customWidth="1"/>
    <col min="6" max="7" width="23.28515625" style="288" customWidth="1"/>
    <col min="8" max="8" width="19.7109375" style="288" customWidth="1"/>
    <col min="9" max="9" width="20.140625" style="288" customWidth="1"/>
    <col min="10" max="10" width="20.42578125" style="288" customWidth="1"/>
    <col min="11" max="11" width="15.140625" style="288" customWidth="1"/>
    <col min="12" max="12" width="16" style="288" customWidth="1"/>
    <col min="13" max="13" width="100.7109375" style="288" customWidth="1"/>
    <col min="14" max="14" width="99.28515625" style="288" customWidth="1"/>
    <col min="15" max="16384" width="9.140625" style="288"/>
  </cols>
  <sheetData>
    <row r="1" spans="1:14" s="190" customFormat="1" ht="18" x14ac:dyDescent="0.25">
      <c r="A1" s="1452" t="s">
        <v>110</v>
      </c>
      <c r="B1" s="1454" t="s">
        <v>6</v>
      </c>
      <c r="C1" s="1456" t="s">
        <v>7</v>
      </c>
      <c r="D1" s="1457"/>
      <c r="E1" s="1439" t="s">
        <v>8</v>
      </c>
      <c r="F1" s="1436" t="s">
        <v>56</v>
      </c>
      <c r="G1" s="1436"/>
      <c r="H1" s="1436"/>
      <c r="I1" s="1436"/>
      <c r="J1" s="1436"/>
      <c r="K1" s="1437" t="s">
        <v>9</v>
      </c>
      <c r="L1" s="1439" t="s">
        <v>10</v>
      </c>
      <c r="M1" s="1441" t="s">
        <v>11</v>
      </c>
      <c r="N1" s="189"/>
    </row>
    <row r="2" spans="1:14" s="190" customFormat="1" ht="36" x14ac:dyDescent="0.25">
      <c r="A2" s="1453"/>
      <c r="B2" s="1455"/>
      <c r="C2" s="1458"/>
      <c r="D2" s="1459"/>
      <c r="E2" s="1440"/>
      <c r="F2" s="191" t="s">
        <v>38</v>
      </c>
      <c r="G2" s="192" t="s">
        <v>12</v>
      </c>
      <c r="H2" s="191" t="s">
        <v>13</v>
      </c>
      <c r="I2" s="192" t="s">
        <v>14</v>
      </c>
      <c r="J2" s="191" t="s">
        <v>15</v>
      </c>
      <c r="K2" s="1438"/>
      <c r="L2" s="1440"/>
      <c r="M2" s="1442"/>
      <c r="N2" s="193" t="s">
        <v>119</v>
      </c>
    </row>
    <row r="3" spans="1:14" s="200" customFormat="1" ht="18" x14ac:dyDescent="0.2">
      <c r="A3" s="194"/>
      <c r="B3" s="195"/>
      <c r="C3" s="196"/>
      <c r="D3" s="197"/>
      <c r="E3" s="198"/>
      <c r="F3" s="199"/>
      <c r="G3" s="199"/>
      <c r="H3" s="199"/>
      <c r="I3" s="199"/>
      <c r="J3" s="199"/>
      <c r="K3" s="199"/>
      <c r="L3" s="198"/>
      <c r="M3" s="194"/>
      <c r="N3" s="194"/>
    </row>
    <row r="4" spans="1:14" s="190" customFormat="1" ht="19.5" x14ac:dyDescent="0.3">
      <c r="A4" s="201" t="s">
        <v>199</v>
      </c>
      <c r="B4" s="202"/>
      <c r="C4" s="202"/>
      <c r="D4" s="202"/>
      <c r="E4" s="203">
        <f>E6+E31+E56+E77+E99+E122+E162</f>
        <v>15</v>
      </c>
      <c r="F4" s="202"/>
      <c r="G4" s="202"/>
      <c r="H4" s="202"/>
      <c r="I4" s="202"/>
      <c r="J4" s="202"/>
      <c r="K4" s="202"/>
      <c r="L4" s="204"/>
      <c r="M4" s="205"/>
      <c r="N4" s="206"/>
    </row>
    <row r="5" spans="1:14" s="190" customFormat="1" ht="43.5" customHeight="1" x14ac:dyDescent="0.25">
      <c r="A5" s="1443" t="s">
        <v>433</v>
      </c>
      <c r="B5" s="1444"/>
      <c r="C5" s="1444"/>
      <c r="D5" s="1444"/>
      <c r="E5" s="1444"/>
      <c r="F5" s="1444"/>
      <c r="G5" s="1444"/>
      <c r="H5" s="1444"/>
      <c r="I5" s="1444"/>
      <c r="J5" s="1444"/>
      <c r="K5" s="1444"/>
      <c r="L5" s="1444"/>
      <c r="M5" s="1444"/>
      <c r="N5" s="207"/>
    </row>
    <row r="6" spans="1:14" s="13" customFormat="1" ht="39" x14ac:dyDescent="0.25">
      <c r="A6" s="53"/>
      <c r="B6" s="54" t="s">
        <v>200</v>
      </c>
      <c r="C6" s="55"/>
      <c r="D6" s="55" t="s">
        <v>201</v>
      </c>
      <c r="E6" s="82">
        <v>2</v>
      </c>
      <c r="F6" s="75"/>
      <c r="G6" s="50"/>
      <c r="H6" s="49"/>
      <c r="I6" s="50"/>
      <c r="J6" s="49"/>
      <c r="K6" s="50"/>
      <c r="L6" s="67"/>
      <c r="M6" s="50"/>
      <c r="N6" s="51"/>
    </row>
    <row r="7" spans="1:14" s="13" customFormat="1" ht="19.5" x14ac:dyDescent="0.25">
      <c r="A7" s="208"/>
      <c r="B7" s="209"/>
      <c r="C7" s="210"/>
      <c r="D7" s="210"/>
      <c r="E7" s="211"/>
      <c r="F7" s="212"/>
      <c r="G7" s="213"/>
      <c r="H7" s="214"/>
      <c r="I7" s="213"/>
      <c r="J7" s="214"/>
      <c r="K7" s="213"/>
      <c r="L7" s="211"/>
      <c r="N7" s="215"/>
    </row>
    <row r="8" spans="1:14" s="13" customFormat="1" ht="19.5" x14ac:dyDescent="0.25">
      <c r="A8" s="208"/>
      <c r="B8" s="208"/>
      <c r="C8" s="216" t="s">
        <v>16</v>
      </c>
      <c r="D8" s="217" t="s">
        <v>123</v>
      </c>
      <c r="E8" s="218"/>
      <c r="F8" s="212"/>
      <c r="G8" s="213"/>
      <c r="H8" s="214"/>
      <c r="I8" s="213"/>
      <c r="J8" s="214"/>
      <c r="K8" s="213"/>
      <c r="L8" s="211"/>
      <c r="M8" s="213"/>
      <c r="N8" s="215"/>
    </row>
    <row r="9" spans="1:14" s="13" customFormat="1" ht="19.5" x14ac:dyDescent="0.3">
      <c r="A9" s="208"/>
      <c r="B9" s="219"/>
      <c r="C9" s="216"/>
      <c r="D9" s="217"/>
      <c r="E9" s="220"/>
      <c r="F9" s="212"/>
      <c r="G9" s="213"/>
      <c r="H9" s="214"/>
      <c r="I9" s="213"/>
      <c r="J9" s="214"/>
      <c r="K9" s="213"/>
      <c r="L9" s="211"/>
      <c r="M9" s="213"/>
      <c r="N9" s="215"/>
    </row>
    <row r="10" spans="1:14" s="13" customFormat="1" ht="56.25" x14ac:dyDescent="0.3">
      <c r="A10" s="208"/>
      <c r="B10" s="219"/>
      <c r="C10" s="221">
        <v>1</v>
      </c>
      <c r="D10" s="222" t="s">
        <v>434</v>
      </c>
      <c r="E10" s="223"/>
      <c r="F10" s="224" t="s">
        <v>372</v>
      </c>
      <c r="G10" s="225" t="s">
        <v>371</v>
      </c>
      <c r="H10" s="226" t="s">
        <v>370</v>
      </c>
      <c r="I10" s="225" t="s">
        <v>369</v>
      </c>
      <c r="J10" s="226" t="s">
        <v>368</v>
      </c>
      <c r="K10" s="227">
        <v>5</v>
      </c>
      <c r="L10" s="228">
        <f>IF(K10=1,E10*(1/5),IF(K10=2,E10*(2/5),IF(K10=3,E10*(3/5),IF(K10=4,E10*(4/5),IF(K10=5,E10*(5/5),"sila pilih 1-5")))))</f>
        <v>0</v>
      </c>
      <c r="M10" s="222" t="s">
        <v>435</v>
      </c>
      <c r="N10" s="215"/>
    </row>
    <row r="11" spans="1:14" s="13" customFormat="1" ht="18.75" x14ac:dyDescent="0.25">
      <c r="A11" s="208"/>
      <c r="B11" s="229"/>
      <c r="C11" s="230"/>
      <c r="D11" s="213"/>
      <c r="E11" s="211"/>
      <c r="F11" s="212"/>
      <c r="G11" s="213"/>
      <c r="H11" s="214"/>
      <c r="I11" s="213"/>
      <c r="J11" s="214"/>
      <c r="K11" s="213"/>
      <c r="L11" s="211"/>
      <c r="M11" s="213"/>
      <c r="N11" s="215"/>
    </row>
    <row r="12" spans="1:14" s="13" customFormat="1" ht="19.5" x14ac:dyDescent="0.25">
      <c r="A12" s="208"/>
      <c r="B12" s="208"/>
      <c r="C12" s="216" t="s">
        <v>41</v>
      </c>
      <c r="D12" s="217" t="s">
        <v>125</v>
      </c>
      <c r="E12" s="218"/>
      <c r="F12" s="231"/>
      <c r="G12" s="213"/>
      <c r="H12" s="214"/>
      <c r="I12" s="213"/>
      <c r="J12" s="214"/>
      <c r="K12" s="213"/>
      <c r="L12" s="211"/>
      <c r="M12" s="213"/>
      <c r="N12" s="215"/>
    </row>
    <row r="13" spans="1:14" s="13" customFormat="1" ht="19.5" x14ac:dyDescent="0.3">
      <c r="A13" s="208"/>
      <c r="B13" s="219"/>
      <c r="C13" s="216"/>
      <c r="D13" s="217"/>
      <c r="E13" s="220"/>
      <c r="F13" s="212"/>
      <c r="G13" s="213"/>
      <c r="H13" s="214"/>
      <c r="I13" s="213"/>
      <c r="J13" s="214"/>
      <c r="K13" s="213"/>
      <c r="L13" s="211"/>
      <c r="M13" s="213"/>
      <c r="N13" s="215"/>
    </row>
    <row r="14" spans="1:14" s="13" customFormat="1" ht="37.5" x14ac:dyDescent="0.25">
      <c r="A14" s="208"/>
      <c r="B14" s="229"/>
      <c r="C14" s="230">
        <v>1</v>
      </c>
      <c r="D14" s="232" t="s">
        <v>436</v>
      </c>
      <c r="E14" s="223"/>
      <c r="F14" s="224" t="s">
        <v>372</v>
      </c>
      <c r="G14" s="225" t="s">
        <v>371</v>
      </c>
      <c r="H14" s="226" t="s">
        <v>370</v>
      </c>
      <c r="I14" s="225" t="s">
        <v>369</v>
      </c>
      <c r="J14" s="226" t="s">
        <v>368</v>
      </c>
      <c r="K14" s="227">
        <v>5</v>
      </c>
      <c r="L14" s="228">
        <f t="shared" ref="L14:L19" si="0">IF(K14=1,E14*(1/5),IF(K14=2,E14*(2/5),IF(K14=3,E14*(3/5),IF(K14=4,E14*(4/5),IF(K14=5,E14*(5/5),"sila pilih 1-5")))))</f>
        <v>0</v>
      </c>
      <c r="M14" s="233" t="s">
        <v>202</v>
      </c>
      <c r="N14" s="215"/>
    </row>
    <row r="15" spans="1:14" s="13" customFormat="1" ht="37.5" x14ac:dyDescent="0.25">
      <c r="A15" s="208"/>
      <c r="B15" s="229"/>
      <c r="C15" s="230">
        <v>2</v>
      </c>
      <c r="D15" s="232" t="s">
        <v>437</v>
      </c>
      <c r="E15" s="223"/>
      <c r="F15" s="224" t="s">
        <v>372</v>
      </c>
      <c r="G15" s="225" t="s">
        <v>371</v>
      </c>
      <c r="H15" s="226" t="s">
        <v>370</v>
      </c>
      <c r="I15" s="225" t="s">
        <v>369</v>
      </c>
      <c r="J15" s="226" t="s">
        <v>368</v>
      </c>
      <c r="K15" s="227">
        <v>5</v>
      </c>
      <c r="L15" s="228">
        <f t="shared" si="0"/>
        <v>0</v>
      </c>
      <c r="M15" s="213"/>
      <c r="N15" s="215"/>
    </row>
    <row r="16" spans="1:14" s="13" customFormat="1" ht="37.5" x14ac:dyDescent="0.25">
      <c r="A16" s="208"/>
      <c r="B16" s="229"/>
      <c r="C16" s="230">
        <v>3</v>
      </c>
      <c r="D16" s="232" t="s">
        <v>438</v>
      </c>
      <c r="E16" s="223"/>
      <c r="F16" s="224" t="s">
        <v>372</v>
      </c>
      <c r="G16" s="225" t="s">
        <v>371</v>
      </c>
      <c r="H16" s="226" t="s">
        <v>370</v>
      </c>
      <c r="I16" s="225" t="s">
        <v>369</v>
      </c>
      <c r="J16" s="226" t="s">
        <v>368</v>
      </c>
      <c r="K16" s="227">
        <v>5</v>
      </c>
      <c r="L16" s="228">
        <f t="shared" si="0"/>
        <v>0</v>
      </c>
      <c r="M16" s="233" t="s">
        <v>203</v>
      </c>
      <c r="N16" s="215"/>
    </row>
    <row r="17" spans="1:14" s="13" customFormat="1" ht="37.5" x14ac:dyDescent="0.25">
      <c r="A17" s="208"/>
      <c r="B17" s="229"/>
      <c r="C17" s="230">
        <v>4</v>
      </c>
      <c r="D17" s="232" t="s">
        <v>439</v>
      </c>
      <c r="E17" s="223"/>
      <c r="F17" s="224" t="s">
        <v>372</v>
      </c>
      <c r="G17" s="225" t="s">
        <v>371</v>
      </c>
      <c r="H17" s="226" t="s">
        <v>370</v>
      </c>
      <c r="I17" s="225" t="s">
        <v>369</v>
      </c>
      <c r="J17" s="226" t="s">
        <v>368</v>
      </c>
      <c r="K17" s="227">
        <v>5</v>
      </c>
      <c r="L17" s="228">
        <f t="shared" si="0"/>
        <v>0</v>
      </c>
      <c r="M17" s="233" t="s">
        <v>204</v>
      </c>
      <c r="N17" s="215"/>
    </row>
    <row r="18" spans="1:14" s="13" customFormat="1" ht="37.5" x14ac:dyDescent="0.25">
      <c r="A18" s="208"/>
      <c r="B18" s="229"/>
      <c r="C18" s="230">
        <v>5</v>
      </c>
      <c r="D18" s="232" t="s">
        <v>440</v>
      </c>
      <c r="E18" s="223"/>
      <c r="F18" s="224" t="s">
        <v>372</v>
      </c>
      <c r="G18" s="225" t="s">
        <v>371</v>
      </c>
      <c r="H18" s="226" t="s">
        <v>370</v>
      </c>
      <c r="I18" s="225" t="s">
        <v>369</v>
      </c>
      <c r="J18" s="226" t="s">
        <v>368</v>
      </c>
      <c r="K18" s="227">
        <v>5</v>
      </c>
      <c r="L18" s="228">
        <f t="shared" si="0"/>
        <v>0</v>
      </c>
      <c r="M18" s="213"/>
      <c r="N18" s="215"/>
    </row>
    <row r="19" spans="1:14" s="13" customFormat="1" ht="37.5" x14ac:dyDescent="0.25">
      <c r="A19" s="208"/>
      <c r="B19" s="229"/>
      <c r="C19" s="230">
        <v>6</v>
      </c>
      <c r="D19" s="232" t="s">
        <v>441</v>
      </c>
      <c r="E19" s="223"/>
      <c r="F19" s="224" t="s">
        <v>372</v>
      </c>
      <c r="G19" s="225" t="s">
        <v>371</v>
      </c>
      <c r="H19" s="226" t="s">
        <v>370</v>
      </c>
      <c r="I19" s="225" t="s">
        <v>369</v>
      </c>
      <c r="J19" s="226" t="s">
        <v>368</v>
      </c>
      <c r="K19" s="227">
        <v>5</v>
      </c>
      <c r="L19" s="228">
        <f t="shared" si="0"/>
        <v>0</v>
      </c>
      <c r="M19" s="233" t="s">
        <v>205</v>
      </c>
      <c r="N19" s="215"/>
    </row>
    <row r="20" spans="1:14" s="13" customFormat="1" ht="18.75" x14ac:dyDescent="0.25">
      <c r="A20" s="208"/>
      <c r="B20" s="229"/>
      <c r="C20" s="230"/>
      <c r="D20" s="213"/>
      <c r="E20" s="211"/>
      <c r="F20" s="212"/>
      <c r="G20" s="213"/>
      <c r="H20" s="214"/>
      <c r="I20" s="213"/>
      <c r="J20" s="214"/>
      <c r="K20" s="213"/>
      <c r="L20" s="211"/>
      <c r="M20" s="213"/>
      <c r="N20" s="215"/>
    </row>
    <row r="21" spans="1:14" s="13" customFormat="1" ht="19.5" x14ac:dyDescent="0.25">
      <c r="A21" s="208"/>
      <c r="B21" s="208"/>
      <c r="C21" s="216" t="s">
        <v>42</v>
      </c>
      <c r="D21" s="217" t="s">
        <v>135</v>
      </c>
      <c r="E21" s="218"/>
      <c r="F21" s="212"/>
      <c r="G21" s="213"/>
      <c r="H21" s="214"/>
      <c r="I21" s="213"/>
      <c r="J21" s="214"/>
      <c r="K21" s="213"/>
      <c r="L21" s="211"/>
      <c r="M21" s="213"/>
      <c r="N21" s="215"/>
    </row>
    <row r="22" spans="1:14" s="13" customFormat="1" ht="19.5" x14ac:dyDescent="0.3">
      <c r="A22" s="208"/>
      <c r="B22" s="219"/>
      <c r="C22" s="216"/>
      <c r="D22" s="217"/>
      <c r="E22" s="220"/>
      <c r="F22" s="212"/>
      <c r="G22" s="213"/>
      <c r="H22" s="214"/>
      <c r="I22" s="213"/>
      <c r="J22" s="214"/>
      <c r="K22" s="213"/>
      <c r="L22" s="211"/>
      <c r="M22" s="213"/>
      <c r="N22" s="215"/>
    </row>
    <row r="23" spans="1:14" s="13" customFormat="1" ht="37.5" x14ac:dyDescent="0.25">
      <c r="A23" s="208"/>
      <c r="B23" s="229"/>
      <c r="C23" s="230">
        <v>1</v>
      </c>
      <c r="D23" s="232" t="s">
        <v>442</v>
      </c>
      <c r="E23" s="223"/>
      <c r="F23" s="224" t="s">
        <v>372</v>
      </c>
      <c r="G23" s="225" t="s">
        <v>371</v>
      </c>
      <c r="H23" s="226" t="s">
        <v>370</v>
      </c>
      <c r="I23" s="225" t="s">
        <v>369</v>
      </c>
      <c r="J23" s="226" t="s">
        <v>368</v>
      </c>
      <c r="K23" s="227">
        <v>5</v>
      </c>
      <c r="L23" s="228">
        <f>IF(K23=1,E23*(1/5),IF(K23=2,E23*(2/5),IF(K23=3,E23*(3/5),IF(K23=4,E23*(4/5),IF(K23=5,E23*(5/5),"sila pilih 1-5")))))</f>
        <v>0</v>
      </c>
      <c r="M23" s="222" t="s">
        <v>443</v>
      </c>
      <c r="N23" s="215"/>
    </row>
    <row r="24" spans="1:14" s="13" customFormat="1" ht="18.75" x14ac:dyDescent="0.25">
      <c r="A24" s="208"/>
      <c r="B24" s="229"/>
      <c r="C24" s="230"/>
      <c r="D24" s="213"/>
      <c r="E24" s="211"/>
      <c r="F24" s="212"/>
      <c r="G24" s="213"/>
      <c r="H24" s="214"/>
      <c r="I24" s="213"/>
      <c r="J24" s="214"/>
      <c r="K24" s="213"/>
      <c r="L24" s="211"/>
      <c r="M24" s="213"/>
      <c r="N24" s="215"/>
    </row>
    <row r="25" spans="1:14" s="13" customFormat="1" ht="19.5" x14ac:dyDescent="0.25">
      <c r="A25" s="208"/>
      <c r="B25" s="208"/>
      <c r="C25" s="216" t="s">
        <v>138</v>
      </c>
      <c r="D25" s="234" t="s">
        <v>139</v>
      </c>
      <c r="E25" s="218"/>
      <c r="F25" s="212"/>
      <c r="G25" s="213"/>
      <c r="H25" s="214"/>
      <c r="I25" s="213"/>
      <c r="J25" s="214"/>
      <c r="K25" s="213"/>
      <c r="L25" s="211"/>
      <c r="M25" s="213"/>
      <c r="N25" s="215"/>
    </row>
    <row r="26" spans="1:14" s="13" customFormat="1" ht="19.5" x14ac:dyDescent="0.3">
      <c r="A26" s="208"/>
      <c r="B26" s="219"/>
      <c r="C26" s="216"/>
      <c r="D26" s="234"/>
      <c r="E26" s="220"/>
      <c r="F26" s="212"/>
      <c r="G26" s="213"/>
      <c r="H26" s="214"/>
      <c r="I26" s="213"/>
      <c r="J26" s="214"/>
      <c r="K26" s="213"/>
      <c r="L26" s="211"/>
      <c r="M26" s="213"/>
      <c r="N26" s="215"/>
    </row>
    <row r="27" spans="1:14" s="13" customFormat="1" ht="56.25" x14ac:dyDescent="0.25">
      <c r="A27" s="208"/>
      <c r="B27" s="229"/>
      <c r="C27" s="221">
        <v>1</v>
      </c>
      <c r="D27" s="222" t="s">
        <v>444</v>
      </c>
      <c r="E27" s="211"/>
      <c r="F27" s="212"/>
      <c r="G27" s="213"/>
      <c r="H27" s="214"/>
      <c r="I27" s="213"/>
      <c r="J27" s="214"/>
      <c r="K27" s="213"/>
      <c r="L27" s="211"/>
      <c r="M27" s="232" t="s">
        <v>445</v>
      </c>
      <c r="N27" s="215"/>
    </row>
    <row r="28" spans="1:14" s="13" customFormat="1" ht="18.75" x14ac:dyDescent="0.25">
      <c r="A28" s="208"/>
      <c r="B28" s="229"/>
      <c r="C28" s="235"/>
      <c r="D28" s="236"/>
      <c r="E28" s="237"/>
      <c r="F28" s="238"/>
      <c r="G28" s="236"/>
      <c r="H28" s="239"/>
      <c r="I28" s="236"/>
      <c r="J28" s="239"/>
      <c r="K28" s="236"/>
      <c r="L28" s="237"/>
      <c r="M28" s="236"/>
      <c r="N28" s="215"/>
    </row>
    <row r="29" spans="1:14" s="250" customFormat="1" ht="37.5" x14ac:dyDescent="0.25">
      <c r="A29" s="240"/>
      <c r="B29" s="241" t="s">
        <v>206</v>
      </c>
      <c r="C29" s="242"/>
      <c r="D29" s="243" t="s">
        <v>207</v>
      </c>
      <c r="E29" s="244">
        <v>1.87</v>
      </c>
      <c r="F29" s="245"/>
      <c r="G29" s="246"/>
      <c r="H29" s="247"/>
      <c r="I29" s="246"/>
      <c r="J29" s="247"/>
      <c r="K29" s="246"/>
      <c r="L29" s="248"/>
      <c r="M29" s="246"/>
      <c r="N29" s="249"/>
    </row>
    <row r="30" spans="1:14" s="250" customFormat="1" ht="39" customHeight="1" x14ac:dyDescent="0.25">
      <c r="A30" s="251"/>
      <c r="B30" s="1445" t="s">
        <v>446</v>
      </c>
      <c r="C30" s="1446"/>
      <c r="D30" s="1447"/>
      <c r="E30" s="252"/>
      <c r="F30" s="253"/>
      <c r="G30" s="254"/>
      <c r="H30" s="255"/>
      <c r="I30" s="254"/>
      <c r="J30" s="255"/>
      <c r="K30" s="254"/>
      <c r="L30" s="252"/>
      <c r="M30" s="254"/>
      <c r="N30" s="256"/>
    </row>
    <row r="31" spans="1:14" s="13" customFormat="1" ht="58.5" x14ac:dyDescent="0.25">
      <c r="A31" s="53"/>
      <c r="B31" s="57" t="s">
        <v>208</v>
      </c>
      <c r="C31" s="58"/>
      <c r="D31" s="55" t="s">
        <v>209</v>
      </c>
      <c r="E31" s="83">
        <v>2</v>
      </c>
      <c r="F31" s="257"/>
      <c r="G31" s="258"/>
      <c r="H31" s="259"/>
      <c r="I31" s="258"/>
      <c r="J31" s="259"/>
      <c r="K31" s="258"/>
      <c r="L31" s="260"/>
      <c r="M31" s="258"/>
      <c r="N31" s="51"/>
    </row>
    <row r="32" spans="1:14" s="13" customFormat="1" ht="19.5" x14ac:dyDescent="0.25">
      <c r="A32" s="208"/>
      <c r="B32" s="261"/>
      <c r="C32" s="262"/>
      <c r="D32" s="210"/>
      <c r="E32" s="211"/>
      <c r="F32" s="212"/>
      <c r="G32" s="213"/>
      <c r="H32" s="214"/>
      <c r="I32" s="213"/>
      <c r="J32" s="214"/>
      <c r="K32" s="213"/>
      <c r="L32" s="263"/>
      <c r="M32" s="264"/>
      <c r="N32" s="265"/>
    </row>
    <row r="33" spans="1:14" s="13" customFormat="1" ht="19.5" x14ac:dyDescent="0.25">
      <c r="A33" s="208"/>
      <c r="B33" s="266"/>
      <c r="C33" s="216" t="s">
        <v>16</v>
      </c>
      <c r="D33" s="217" t="s">
        <v>123</v>
      </c>
      <c r="E33" s="218"/>
      <c r="F33" s="212"/>
      <c r="G33" s="213"/>
      <c r="H33" s="214"/>
      <c r="I33" s="213"/>
      <c r="J33" s="214"/>
      <c r="K33" s="213"/>
      <c r="L33" s="263"/>
      <c r="M33" s="214"/>
      <c r="N33" s="265"/>
    </row>
    <row r="34" spans="1:14" s="13" customFormat="1" ht="19.5" x14ac:dyDescent="0.25">
      <c r="A34" s="208"/>
      <c r="B34" s="267"/>
      <c r="C34" s="216"/>
      <c r="D34" s="217"/>
      <c r="E34" s="220"/>
      <c r="F34" s="212"/>
      <c r="G34" s="213"/>
      <c r="H34" s="214"/>
      <c r="I34" s="213"/>
      <c r="J34" s="214"/>
      <c r="K34" s="213"/>
      <c r="L34" s="211"/>
      <c r="M34" s="213"/>
      <c r="N34" s="215"/>
    </row>
    <row r="35" spans="1:14" s="13" customFormat="1" ht="56.25" x14ac:dyDescent="0.25">
      <c r="A35" s="208"/>
      <c r="B35" s="267"/>
      <c r="C35" s="230">
        <v>1</v>
      </c>
      <c r="D35" s="232" t="s">
        <v>434</v>
      </c>
      <c r="E35" s="223"/>
      <c r="F35" s="224" t="s">
        <v>372</v>
      </c>
      <c r="G35" s="225" t="s">
        <v>371</v>
      </c>
      <c r="H35" s="226" t="s">
        <v>370</v>
      </c>
      <c r="I35" s="225" t="s">
        <v>369</v>
      </c>
      <c r="J35" s="226" t="s">
        <v>368</v>
      </c>
      <c r="K35" s="227">
        <v>5</v>
      </c>
      <c r="L35" s="228">
        <f>IF(K35=1,E35*(1/5),IF(K35=2,E35*(2/5),IF(K35=3,E35*(3/5),IF(K35=4,E35*(4/5),IF(K35=5,E35*(5/5),"sila pilih 1-5")))))</f>
        <v>0</v>
      </c>
      <c r="M35" s="222" t="s">
        <v>435</v>
      </c>
      <c r="N35" s="215"/>
    </row>
    <row r="36" spans="1:14" s="13" customFormat="1" ht="18.75" x14ac:dyDescent="0.25">
      <c r="A36" s="208"/>
      <c r="B36" s="268"/>
      <c r="C36" s="230"/>
      <c r="D36" s="213"/>
      <c r="E36" s="211"/>
      <c r="F36" s="212"/>
      <c r="G36" s="213"/>
      <c r="H36" s="214"/>
      <c r="I36" s="213"/>
      <c r="J36" s="214"/>
      <c r="K36" s="213"/>
      <c r="L36" s="211"/>
      <c r="M36" s="213"/>
      <c r="N36" s="215"/>
    </row>
    <row r="37" spans="1:14" s="13" customFormat="1" ht="19.5" x14ac:dyDescent="0.25">
      <c r="A37" s="208"/>
      <c r="B37" s="266"/>
      <c r="C37" s="216" t="s">
        <v>41</v>
      </c>
      <c r="D37" s="217" t="s">
        <v>125</v>
      </c>
      <c r="E37" s="218"/>
      <c r="F37" s="212"/>
      <c r="G37" s="213"/>
      <c r="H37" s="214"/>
      <c r="I37" s="213"/>
      <c r="J37" s="214"/>
      <c r="K37" s="213"/>
      <c r="L37" s="211"/>
      <c r="M37" s="213"/>
      <c r="N37" s="215"/>
    </row>
    <row r="38" spans="1:14" s="13" customFormat="1" ht="37.5" x14ac:dyDescent="0.25">
      <c r="A38" s="208"/>
      <c r="B38" s="268"/>
      <c r="C38" s="230">
        <v>1</v>
      </c>
      <c r="D38" s="232" t="s">
        <v>447</v>
      </c>
      <c r="E38" s="223"/>
      <c r="F38" s="224" t="s">
        <v>372</v>
      </c>
      <c r="G38" s="225" t="s">
        <v>371</v>
      </c>
      <c r="H38" s="226" t="s">
        <v>370</v>
      </c>
      <c r="I38" s="225" t="s">
        <v>369</v>
      </c>
      <c r="J38" s="226" t="s">
        <v>368</v>
      </c>
      <c r="K38" s="227">
        <v>5</v>
      </c>
      <c r="L38" s="228">
        <f>IF(K38=1,E38*(1/5),IF(K38=2,E38*(2/5),IF(K38=3,E38*(3/5),IF(K38=4,E38*(4/5),IF(K38=5,E38*(5/5),"sila pilih 1-5")))))</f>
        <v>0</v>
      </c>
      <c r="M38" s="233" t="s">
        <v>210</v>
      </c>
      <c r="N38" s="215"/>
    </row>
    <row r="39" spans="1:14" s="13" customFormat="1" ht="37.5" x14ac:dyDescent="0.25">
      <c r="A39" s="208"/>
      <c r="B39" s="268"/>
      <c r="C39" s="230">
        <v>2</v>
      </c>
      <c r="D39" s="232" t="s">
        <v>448</v>
      </c>
      <c r="E39" s="223"/>
      <c r="F39" s="224" t="s">
        <v>372</v>
      </c>
      <c r="G39" s="225" t="s">
        <v>371</v>
      </c>
      <c r="H39" s="226" t="s">
        <v>370</v>
      </c>
      <c r="I39" s="225" t="s">
        <v>369</v>
      </c>
      <c r="J39" s="226" t="s">
        <v>368</v>
      </c>
      <c r="K39" s="227">
        <v>5</v>
      </c>
      <c r="L39" s="228">
        <f>IF(K39=1,E39*(1/5),IF(K39=2,E39*(2/5),IF(K39=3,E39*(3/5),IF(K39=4,E39*(4/5),IF(K39=5,E39*(5/5),"sila pilih 1-5")))))</f>
        <v>0</v>
      </c>
      <c r="M39" s="233" t="s">
        <v>211</v>
      </c>
      <c r="N39" s="215"/>
    </row>
    <row r="40" spans="1:14" s="13" customFormat="1" ht="56.25" x14ac:dyDescent="0.25">
      <c r="A40" s="208"/>
      <c r="B40" s="268"/>
      <c r="C40" s="230">
        <v>3</v>
      </c>
      <c r="D40" s="232" t="s">
        <v>449</v>
      </c>
      <c r="E40" s="211"/>
      <c r="F40" s="212"/>
      <c r="G40" s="213"/>
      <c r="H40" s="214"/>
      <c r="I40" s="213"/>
      <c r="J40" s="214"/>
      <c r="K40" s="213"/>
      <c r="L40" s="211"/>
      <c r="M40" s="213"/>
      <c r="N40" s="215"/>
    </row>
    <row r="41" spans="1:14" s="13" customFormat="1" ht="18.75" x14ac:dyDescent="0.25">
      <c r="A41" s="208"/>
      <c r="B41" s="268"/>
      <c r="C41" s="230"/>
      <c r="D41" s="232"/>
      <c r="E41" s="211"/>
      <c r="F41" s="212"/>
      <c r="G41" s="213"/>
      <c r="H41" s="214"/>
      <c r="I41" s="213"/>
      <c r="J41" s="214"/>
      <c r="K41" s="213"/>
      <c r="L41" s="211"/>
      <c r="M41" s="213"/>
      <c r="N41" s="215"/>
    </row>
    <row r="42" spans="1:14" s="13" customFormat="1" ht="37.5" x14ac:dyDescent="0.25">
      <c r="A42" s="208"/>
      <c r="B42" s="268"/>
      <c r="C42" s="230">
        <v>4</v>
      </c>
      <c r="D42" s="232" t="s">
        <v>450</v>
      </c>
      <c r="E42" s="211"/>
      <c r="F42" s="224" t="s">
        <v>372</v>
      </c>
      <c r="G42" s="225" t="s">
        <v>371</v>
      </c>
      <c r="H42" s="226" t="s">
        <v>370</v>
      </c>
      <c r="I42" s="225" t="s">
        <v>369</v>
      </c>
      <c r="J42" s="226" t="s">
        <v>368</v>
      </c>
      <c r="K42" s="227">
        <v>5</v>
      </c>
      <c r="L42" s="228">
        <f>IF(K42=1,E42*(1/5),IF(K42=2,E42*(2/5),IF(K42=3,E42*(3/5),IF(K42=4,E42*(4/5),IF(K42=5,E42*(5/5),"sila pilih 1-5")))))</f>
        <v>0</v>
      </c>
      <c r="M42" s="213"/>
      <c r="N42" s="215"/>
    </row>
    <row r="43" spans="1:14" s="13" customFormat="1" ht="18.75" x14ac:dyDescent="0.25">
      <c r="A43" s="208"/>
      <c r="B43" s="268"/>
      <c r="C43" s="230"/>
      <c r="D43" s="232"/>
      <c r="E43" s="211"/>
      <c r="F43" s="212"/>
      <c r="G43" s="213"/>
      <c r="H43" s="214"/>
      <c r="I43" s="213"/>
      <c r="J43" s="214"/>
      <c r="K43" s="213"/>
      <c r="L43" s="211"/>
      <c r="M43" s="213"/>
      <c r="N43" s="215"/>
    </row>
    <row r="44" spans="1:14" s="13" customFormat="1" ht="37.5" x14ac:dyDescent="0.25">
      <c r="A44" s="208"/>
      <c r="B44" s="268"/>
      <c r="C44" s="230">
        <v>5</v>
      </c>
      <c r="D44" s="232" t="s">
        <v>451</v>
      </c>
      <c r="E44" s="211"/>
      <c r="F44" s="224" t="s">
        <v>372</v>
      </c>
      <c r="G44" s="225" t="s">
        <v>371</v>
      </c>
      <c r="H44" s="226" t="s">
        <v>370</v>
      </c>
      <c r="I44" s="225" t="s">
        <v>369</v>
      </c>
      <c r="J44" s="226" t="s">
        <v>368</v>
      </c>
      <c r="K44" s="227">
        <v>5</v>
      </c>
      <c r="L44" s="228">
        <f>IF(K44=1,E44*(1/5),IF(K44=2,E44*(2/5),IF(K44=3,E44*(3/5),IF(K44=4,E44*(4/5),IF(K44=5,E44*(5/5),"sila pilih 1-5")))))</f>
        <v>0</v>
      </c>
      <c r="M44" s="213"/>
      <c r="N44" s="215"/>
    </row>
    <row r="45" spans="1:14" s="13" customFormat="1" ht="18.75" x14ac:dyDescent="0.25">
      <c r="A45" s="208"/>
      <c r="B45" s="268"/>
      <c r="C45" s="230"/>
      <c r="D45" s="232"/>
      <c r="E45" s="211"/>
      <c r="F45" s="212"/>
      <c r="G45" s="213"/>
      <c r="H45" s="214"/>
      <c r="I45" s="213"/>
      <c r="J45" s="214"/>
      <c r="K45" s="213"/>
      <c r="L45" s="211"/>
      <c r="M45" s="213"/>
      <c r="N45" s="215"/>
    </row>
    <row r="46" spans="1:14" s="13" customFormat="1" ht="37.5" x14ac:dyDescent="0.25">
      <c r="A46" s="208"/>
      <c r="B46" s="268"/>
      <c r="C46" s="230">
        <v>6</v>
      </c>
      <c r="D46" s="232" t="s">
        <v>452</v>
      </c>
      <c r="E46" s="211"/>
      <c r="F46" s="224" t="s">
        <v>372</v>
      </c>
      <c r="G46" s="225" t="s">
        <v>371</v>
      </c>
      <c r="H46" s="226" t="s">
        <v>370</v>
      </c>
      <c r="I46" s="225" t="s">
        <v>369</v>
      </c>
      <c r="J46" s="226" t="s">
        <v>368</v>
      </c>
      <c r="K46" s="227">
        <v>5</v>
      </c>
      <c r="L46" s="228">
        <f>IF(K46=1,E46*(1/5),IF(K46=2,E46*(2/5),IF(K46=3,E46*(3/5),IF(K46=4,E46*(4/5),IF(K46=5,E46*(5/5),"sila pilih 1-5")))))</f>
        <v>0</v>
      </c>
      <c r="M46" s="213"/>
      <c r="N46" s="215"/>
    </row>
    <row r="47" spans="1:14" s="13" customFormat="1" ht="18.75" x14ac:dyDescent="0.25">
      <c r="A47" s="208"/>
      <c r="B47" s="268"/>
      <c r="C47" s="230"/>
      <c r="D47" s="232"/>
      <c r="E47" s="211"/>
      <c r="F47" s="212"/>
      <c r="G47" s="213"/>
      <c r="H47" s="214"/>
      <c r="I47" s="213"/>
      <c r="J47" s="214"/>
      <c r="K47" s="213"/>
      <c r="L47" s="211"/>
      <c r="M47" s="213"/>
      <c r="N47" s="215"/>
    </row>
    <row r="48" spans="1:14" s="13" customFormat="1" ht="19.5" x14ac:dyDescent="0.25">
      <c r="A48" s="208"/>
      <c r="B48" s="266"/>
      <c r="C48" s="216" t="s">
        <v>42</v>
      </c>
      <c r="D48" s="217" t="s">
        <v>135</v>
      </c>
      <c r="E48" s="218"/>
      <c r="F48" s="212"/>
      <c r="G48" s="213"/>
      <c r="H48" s="214"/>
      <c r="I48" s="213"/>
      <c r="J48" s="214"/>
      <c r="K48" s="213"/>
      <c r="L48" s="211"/>
      <c r="M48" s="213"/>
      <c r="N48" s="215"/>
    </row>
    <row r="49" spans="1:14" s="13" customFormat="1" ht="19.5" x14ac:dyDescent="0.25">
      <c r="A49" s="208"/>
      <c r="B49" s="267"/>
      <c r="C49" s="216"/>
      <c r="D49" s="217"/>
      <c r="E49" s="220"/>
      <c r="F49" s="212"/>
      <c r="G49" s="213"/>
      <c r="H49" s="214"/>
      <c r="I49" s="213"/>
      <c r="J49" s="214"/>
      <c r="K49" s="213"/>
      <c r="L49" s="211"/>
      <c r="M49" s="213"/>
      <c r="N49" s="215"/>
    </row>
    <row r="50" spans="1:14" s="13" customFormat="1" ht="45.75" customHeight="1" x14ac:dyDescent="0.25">
      <c r="A50" s="208"/>
      <c r="B50" s="268"/>
      <c r="C50" s="221">
        <v>1</v>
      </c>
      <c r="D50" s="222" t="s">
        <v>442</v>
      </c>
      <c r="E50" s="223"/>
      <c r="F50" s="224" t="s">
        <v>372</v>
      </c>
      <c r="G50" s="225" t="s">
        <v>371</v>
      </c>
      <c r="H50" s="226" t="s">
        <v>370</v>
      </c>
      <c r="I50" s="225" t="s">
        <v>369</v>
      </c>
      <c r="J50" s="226" t="s">
        <v>368</v>
      </c>
      <c r="K50" s="227">
        <v>5</v>
      </c>
      <c r="L50" s="228">
        <f>IF(K50=1,E50*(1/5),IF(K50=2,E50*(2/5),IF(K50=3,E50*(3/5),IF(K50=4,E50*(4/5),IF(K50=5,E50*(5/5),"sila pilih 1-5")))))</f>
        <v>0</v>
      </c>
      <c r="M50" s="222" t="s">
        <v>453</v>
      </c>
      <c r="N50" s="215"/>
    </row>
    <row r="51" spans="1:14" s="13" customFormat="1" ht="18.75" x14ac:dyDescent="0.25">
      <c r="A51" s="208"/>
      <c r="B51" s="268"/>
      <c r="C51" s="230"/>
      <c r="D51" s="232"/>
      <c r="E51" s="223"/>
      <c r="F51" s="224"/>
      <c r="G51" s="225"/>
      <c r="H51" s="226"/>
      <c r="I51" s="225"/>
      <c r="J51" s="226"/>
      <c r="K51" s="227"/>
      <c r="L51" s="228"/>
      <c r="M51" s="213"/>
      <c r="N51" s="215"/>
    </row>
    <row r="52" spans="1:14" s="13" customFormat="1" ht="19.5" x14ac:dyDescent="0.25">
      <c r="A52" s="208"/>
      <c r="B52" s="266"/>
      <c r="C52" s="216" t="s">
        <v>138</v>
      </c>
      <c r="D52" s="234" t="s">
        <v>139</v>
      </c>
      <c r="E52" s="218"/>
      <c r="F52" s="212"/>
      <c r="G52" s="213"/>
      <c r="H52" s="214"/>
      <c r="I52" s="213"/>
      <c r="J52" s="214"/>
      <c r="K52" s="213"/>
      <c r="L52" s="211"/>
      <c r="M52" s="213"/>
      <c r="N52" s="215"/>
    </row>
    <row r="53" spans="1:14" s="13" customFormat="1" ht="19.5" x14ac:dyDescent="0.25">
      <c r="A53" s="208"/>
      <c r="B53" s="267"/>
      <c r="C53" s="230"/>
      <c r="D53" s="213"/>
      <c r="E53" s="220"/>
      <c r="F53" s="212"/>
      <c r="G53" s="213"/>
      <c r="H53" s="214"/>
      <c r="I53" s="213"/>
      <c r="J53" s="214"/>
      <c r="K53" s="213"/>
      <c r="L53" s="211"/>
      <c r="M53" s="213"/>
      <c r="N53" s="215"/>
    </row>
    <row r="54" spans="1:14" s="13" customFormat="1" ht="37.5" x14ac:dyDescent="0.25">
      <c r="A54" s="208"/>
      <c r="B54" s="268"/>
      <c r="C54" s="221">
        <v>1</v>
      </c>
      <c r="D54" s="222" t="s">
        <v>454</v>
      </c>
      <c r="E54" s="223"/>
      <c r="F54" s="224" t="s">
        <v>372</v>
      </c>
      <c r="G54" s="225" t="s">
        <v>371</v>
      </c>
      <c r="H54" s="226" t="s">
        <v>370</v>
      </c>
      <c r="I54" s="225" t="s">
        <v>369</v>
      </c>
      <c r="J54" s="226" t="s">
        <v>368</v>
      </c>
      <c r="K54" s="227">
        <v>5</v>
      </c>
      <c r="L54" s="228">
        <f>IF(K54=1,E54*(1/5),IF(K54=2,E54*(2/5),IF(K54=3,E54*(3/5),IF(K54=4,E54*(4/5),IF(K54=5,E54*(5/5),"sila pilih 1-5")))))</f>
        <v>0</v>
      </c>
      <c r="M54" s="213" t="s">
        <v>455</v>
      </c>
      <c r="N54" s="215"/>
    </row>
    <row r="55" spans="1:14" s="13" customFormat="1" ht="18.75" x14ac:dyDescent="0.25">
      <c r="A55" s="208"/>
      <c r="B55" s="268"/>
      <c r="C55" s="230"/>
      <c r="D55" s="213"/>
      <c r="E55" s="211"/>
      <c r="F55" s="212"/>
      <c r="G55" s="213"/>
      <c r="H55" s="214"/>
      <c r="I55" s="213"/>
      <c r="J55" s="214"/>
      <c r="K55" s="213"/>
      <c r="L55" s="211"/>
      <c r="M55" s="213"/>
      <c r="N55" s="215"/>
    </row>
    <row r="56" spans="1:14" s="13" customFormat="1" ht="19.5" x14ac:dyDescent="0.25">
      <c r="A56" s="53"/>
      <c r="B56" s="57" t="s">
        <v>212</v>
      </c>
      <c r="C56" s="1448" t="s">
        <v>213</v>
      </c>
      <c r="D56" s="1449"/>
      <c r="E56" s="83">
        <v>4</v>
      </c>
      <c r="F56" s="257"/>
      <c r="G56" s="258"/>
      <c r="H56" s="259"/>
      <c r="I56" s="258"/>
      <c r="J56" s="259"/>
      <c r="K56" s="258"/>
      <c r="L56" s="260"/>
      <c r="M56" s="258"/>
      <c r="N56" s="51"/>
    </row>
    <row r="57" spans="1:14" s="13" customFormat="1" ht="18.75" x14ac:dyDescent="0.25">
      <c r="A57" s="208"/>
      <c r="B57" s="268"/>
      <c r="C57" s="230"/>
      <c r="D57" s="213"/>
      <c r="E57" s="211"/>
      <c r="F57" s="212"/>
      <c r="G57" s="213"/>
      <c r="H57" s="214"/>
      <c r="I57" s="213"/>
      <c r="J57" s="214"/>
      <c r="K57" s="213"/>
      <c r="L57" s="211"/>
      <c r="M57" s="213"/>
      <c r="N57" s="215"/>
    </row>
    <row r="58" spans="1:14" s="13" customFormat="1" ht="19.5" x14ac:dyDescent="0.25">
      <c r="A58" s="208"/>
      <c r="B58" s="266"/>
      <c r="C58" s="216" t="s">
        <v>16</v>
      </c>
      <c r="D58" s="217" t="s">
        <v>123</v>
      </c>
      <c r="E58" s="218"/>
      <c r="F58" s="212"/>
      <c r="G58" s="213"/>
      <c r="H58" s="214"/>
      <c r="I58" s="213"/>
      <c r="J58" s="214"/>
      <c r="K58" s="213"/>
      <c r="L58" s="211"/>
      <c r="M58" s="213"/>
      <c r="N58" s="215"/>
    </row>
    <row r="59" spans="1:14" s="13" customFormat="1" ht="19.5" x14ac:dyDescent="0.25">
      <c r="A59" s="208"/>
      <c r="B59" s="267"/>
      <c r="C59" s="216"/>
      <c r="D59" s="217"/>
      <c r="E59" s="220"/>
      <c r="F59" s="212"/>
      <c r="G59" s="213"/>
      <c r="H59" s="214"/>
      <c r="I59" s="213"/>
      <c r="J59" s="214"/>
      <c r="K59" s="213"/>
      <c r="L59" s="211"/>
      <c r="M59" s="213"/>
      <c r="N59" s="215"/>
    </row>
    <row r="60" spans="1:14" s="13" customFormat="1" ht="56.25" x14ac:dyDescent="0.25">
      <c r="A60" s="208"/>
      <c r="B60" s="267"/>
      <c r="C60" s="230">
        <v>1</v>
      </c>
      <c r="D60" s="232" t="s">
        <v>434</v>
      </c>
      <c r="E60" s="223"/>
      <c r="F60" s="224" t="s">
        <v>372</v>
      </c>
      <c r="G60" s="225" t="s">
        <v>371</v>
      </c>
      <c r="H60" s="226" t="s">
        <v>370</v>
      </c>
      <c r="I60" s="225" t="s">
        <v>369</v>
      </c>
      <c r="J60" s="226" t="s">
        <v>368</v>
      </c>
      <c r="K60" s="227">
        <v>5</v>
      </c>
      <c r="L60" s="228">
        <f>IF(K60=1,E60*(1/5),IF(K60=2,E60*(2/5),IF(K60=3,E60*(3/5),IF(K60=4,E60*(4/5),IF(K60=5,E60*(5/5),"sila pilih 1-5")))))</f>
        <v>0</v>
      </c>
      <c r="M60" s="269" t="s">
        <v>456</v>
      </c>
      <c r="N60" s="215"/>
    </row>
    <row r="61" spans="1:14" s="13" customFormat="1" ht="18.75" x14ac:dyDescent="0.25">
      <c r="A61" s="208"/>
      <c r="B61" s="268"/>
      <c r="C61" s="230"/>
      <c r="D61" s="232"/>
      <c r="E61" s="211"/>
      <c r="F61" s="212"/>
      <c r="G61" s="213"/>
      <c r="H61" s="214"/>
      <c r="I61" s="213"/>
      <c r="J61" s="214"/>
      <c r="K61" s="213"/>
      <c r="L61" s="211"/>
      <c r="M61" s="213"/>
      <c r="N61" s="215"/>
    </row>
    <row r="62" spans="1:14" s="13" customFormat="1" ht="18.75" x14ac:dyDescent="0.25">
      <c r="A62" s="208"/>
      <c r="B62" s="268"/>
      <c r="C62" s="230"/>
      <c r="D62" s="213"/>
      <c r="E62" s="211"/>
      <c r="F62" s="212"/>
      <c r="G62" s="213"/>
      <c r="H62" s="214"/>
      <c r="I62" s="213"/>
      <c r="J62" s="214"/>
      <c r="K62" s="213"/>
      <c r="L62" s="211"/>
      <c r="M62" s="213"/>
      <c r="N62" s="215"/>
    </row>
    <row r="63" spans="1:14" s="13" customFormat="1" ht="19.5" x14ac:dyDescent="0.25">
      <c r="A63" s="208"/>
      <c r="B63" s="266"/>
      <c r="C63" s="216" t="s">
        <v>41</v>
      </c>
      <c r="D63" s="217" t="s">
        <v>125</v>
      </c>
      <c r="E63" s="218"/>
      <c r="F63" s="212"/>
      <c r="G63" s="213"/>
      <c r="H63" s="214"/>
      <c r="I63" s="213"/>
      <c r="J63" s="214"/>
      <c r="K63" s="213"/>
      <c r="L63" s="211"/>
      <c r="M63" s="213"/>
      <c r="N63" s="215"/>
    </row>
    <row r="64" spans="1:14" s="13" customFormat="1" ht="19.5" x14ac:dyDescent="0.25">
      <c r="A64" s="208"/>
      <c r="B64" s="267"/>
      <c r="C64" s="216"/>
      <c r="D64" s="217"/>
      <c r="E64" s="220"/>
      <c r="F64" s="212"/>
      <c r="G64" s="213"/>
      <c r="H64" s="214"/>
      <c r="I64" s="213"/>
      <c r="J64" s="214"/>
      <c r="K64" s="213"/>
      <c r="L64" s="211"/>
      <c r="M64" s="233"/>
      <c r="N64" s="215"/>
    </row>
    <row r="65" spans="1:14" s="13" customFormat="1" ht="199.5" customHeight="1" x14ac:dyDescent="0.25">
      <c r="A65" s="208"/>
      <c r="B65" s="268"/>
      <c r="C65" s="230">
        <v>1</v>
      </c>
      <c r="D65" s="232" t="s">
        <v>214</v>
      </c>
      <c r="E65" s="223"/>
      <c r="F65" s="224" t="s">
        <v>372</v>
      </c>
      <c r="G65" s="225" t="s">
        <v>371</v>
      </c>
      <c r="H65" s="226" t="s">
        <v>370</v>
      </c>
      <c r="I65" s="225" t="s">
        <v>369</v>
      </c>
      <c r="J65" s="226" t="s">
        <v>368</v>
      </c>
      <c r="K65" s="227">
        <v>5</v>
      </c>
      <c r="L65" s="228">
        <f>IF(K65=1,E65*(1/5),IF(K65=2,E65*(2/5),IF(K65=3,E65*(3/5),IF(K65=4,E65*(4/5),IF(K65=5,E65*(5/5),"sila pilih 1-5")))))</f>
        <v>0</v>
      </c>
      <c r="M65" s="270" t="s">
        <v>457</v>
      </c>
      <c r="N65" s="215"/>
    </row>
    <row r="66" spans="1:14" s="13" customFormat="1" ht="37.5" x14ac:dyDescent="0.25">
      <c r="A66" s="208"/>
      <c r="B66" s="268"/>
      <c r="C66" s="230">
        <v>2</v>
      </c>
      <c r="D66" s="232" t="s">
        <v>215</v>
      </c>
      <c r="E66" s="223"/>
      <c r="F66" s="224" t="s">
        <v>372</v>
      </c>
      <c r="G66" s="225" t="s">
        <v>371</v>
      </c>
      <c r="H66" s="226" t="s">
        <v>370</v>
      </c>
      <c r="I66" s="225" t="s">
        <v>369</v>
      </c>
      <c r="J66" s="226" t="s">
        <v>368</v>
      </c>
      <c r="K66" s="227">
        <v>5</v>
      </c>
      <c r="L66" s="228">
        <f>IF(K66=1,E66*(1/5),IF(K66=2,E66*(2/5),IF(K66=3,E66*(3/5),IF(K66=4,E66*(4/5),IF(K66=5,E66*(5/5),"sila pilih 1-5")))))</f>
        <v>0</v>
      </c>
      <c r="M66" s="233"/>
      <c r="N66" s="215"/>
    </row>
    <row r="67" spans="1:14" s="13" customFormat="1" ht="37.5" x14ac:dyDescent="0.25">
      <c r="A67" s="208"/>
      <c r="B67" s="268"/>
      <c r="C67" s="230">
        <v>3</v>
      </c>
      <c r="D67" s="232" t="s">
        <v>216</v>
      </c>
      <c r="E67" s="223"/>
      <c r="F67" s="224" t="s">
        <v>372</v>
      </c>
      <c r="G67" s="225" t="s">
        <v>371</v>
      </c>
      <c r="H67" s="226" t="s">
        <v>370</v>
      </c>
      <c r="I67" s="225" t="s">
        <v>369</v>
      </c>
      <c r="J67" s="226" t="s">
        <v>368</v>
      </c>
      <c r="K67" s="227">
        <v>5</v>
      </c>
      <c r="L67" s="228">
        <f>IF(K67=1,E67*(1/5),IF(K67=2,E67*(2/5),IF(K67=3,E67*(3/5),IF(K67=4,E67*(4/5),IF(K67=5,E67*(5/5),"sila pilih 1-5")))))</f>
        <v>0</v>
      </c>
      <c r="M67" s="233"/>
      <c r="N67" s="215"/>
    </row>
    <row r="68" spans="1:14" s="13" customFormat="1" ht="37.5" x14ac:dyDescent="0.25">
      <c r="A68" s="208"/>
      <c r="B68" s="268"/>
      <c r="C68" s="230">
        <v>4</v>
      </c>
      <c r="D68" s="232" t="s">
        <v>217</v>
      </c>
      <c r="E68" s="223"/>
      <c r="F68" s="224" t="s">
        <v>372</v>
      </c>
      <c r="G68" s="225" t="s">
        <v>371</v>
      </c>
      <c r="H68" s="226" t="s">
        <v>370</v>
      </c>
      <c r="I68" s="225" t="s">
        <v>369</v>
      </c>
      <c r="J68" s="226" t="s">
        <v>368</v>
      </c>
      <c r="K68" s="227">
        <v>5</v>
      </c>
      <c r="L68" s="228">
        <f>IF(K68=1,E68*(1/5),IF(K68=2,E68*(2/5),IF(K68=3,E68*(3/5),IF(K68=4,E68*(4/5),IF(K68=5,E68*(5/5),"sila pilih 1-5")))))</f>
        <v>0</v>
      </c>
      <c r="M68" s="233"/>
      <c r="N68" s="215"/>
    </row>
    <row r="69" spans="1:14" s="13" customFormat="1" ht="18.75" x14ac:dyDescent="0.25">
      <c r="A69" s="208"/>
      <c r="B69" s="268"/>
      <c r="C69" s="230"/>
      <c r="D69" s="232"/>
      <c r="E69" s="211"/>
      <c r="F69" s="212"/>
      <c r="G69" s="213"/>
      <c r="H69" s="214"/>
      <c r="I69" s="213"/>
      <c r="J69" s="214"/>
      <c r="K69" s="213"/>
      <c r="L69" s="211"/>
      <c r="M69" s="233"/>
      <c r="N69" s="215"/>
    </row>
    <row r="70" spans="1:14" s="13" customFormat="1" ht="19.5" x14ac:dyDescent="0.25">
      <c r="A70" s="208"/>
      <c r="B70" s="266"/>
      <c r="C70" s="216" t="s">
        <v>42</v>
      </c>
      <c r="D70" s="217" t="s">
        <v>135</v>
      </c>
      <c r="E70" s="218"/>
      <c r="F70" s="212"/>
      <c r="G70" s="213"/>
      <c r="H70" s="214"/>
      <c r="I70" s="213"/>
      <c r="J70" s="214"/>
      <c r="K70" s="213"/>
      <c r="L70" s="211"/>
      <c r="M70" s="213"/>
      <c r="N70" s="215"/>
    </row>
    <row r="71" spans="1:14" s="13" customFormat="1" ht="19.5" x14ac:dyDescent="0.25">
      <c r="A71" s="208"/>
      <c r="B71" s="267"/>
      <c r="C71" s="216"/>
      <c r="D71" s="217"/>
      <c r="E71" s="220"/>
      <c r="F71" s="212"/>
      <c r="G71" s="213"/>
      <c r="H71" s="214"/>
      <c r="I71" s="213"/>
      <c r="J71" s="214"/>
      <c r="K71" s="213"/>
      <c r="L71" s="211"/>
      <c r="M71" s="213"/>
      <c r="N71" s="215"/>
    </row>
    <row r="72" spans="1:14" s="13" customFormat="1" ht="37.5" x14ac:dyDescent="0.25">
      <c r="A72" s="208"/>
      <c r="B72" s="268"/>
      <c r="C72" s="230">
        <v>1</v>
      </c>
      <c r="D72" s="232" t="s">
        <v>442</v>
      </c>
      <c r="E72" s="223"/>
      <c r="F72" s="224" t="s">
        <v>372</v>
      </c>
      <c r="G72" s="225" t="s">
        <v>371</v>
      </c>
      <c r="H72" s="226" t="s">
        <v>370</v>
      </c>
      <c r="I72" s="225" t="s">
        <v>369</v>
      </c>
      <c r="J72" s="226" t="s">
        <v>368</v>
      </c>
      <c r="K72" s="227">
        <v>5</v>
      </c>
      <c r="L72" s="228">
        <f>IF(K72=1,E72*(1/5),IF(K72=2,E72*(2/5),IF(K72=3,E72*(3/5),IF(K72=4,E72*(4/5),IF(K72=5,E72*(5/5),"sila pilih 1-5")))))</f>
        <v>0</v>
      </c>
      <c r="M72" s="213"/>
      <c r="N72" s="215"/>
    </row>
    <row r="73" spans="1:14" s="13" customFormat="1" ht="18.75" x14ac:dyDescent="0.25">
      <c r="A73" s="208"/>
      <c r="B73" s="268"/>
      <c r="C73" s="230"/>
      <c r="D73" s="213"/>
      <c r="E73" s="211"/>
      <c r="F73" s="212"/>
      <c r="G73" s="213"/>
      <c r="H73" s="214"/>
      <c r="I73" s="213"/>
      <c r="J73" s="214"/>
      <c r="K73" s="213"/>
      <c r="L73" s="211"/>
      <c r="M73" s="213"/>
      <c r="N73" s="215"/>
    </row>
    <row r="74" spans="1:14" s="13" customFormat="1" ht="19.5" x14ac:dyDescent="0.25">
      <c r="A74" s="208"/>
      <c r="B74" s="266"/>
      <c r="C74" s="216" t="s">
        <v>138</v>
      </c>
      <c r="D74" s="234" t="s">
        <v>139</v>
      </c>
      <c r="E74" s="218"/>
      <c r="F74" s="212"/>
      <c r="G74" s="213"/>
      <c r="H74" s="214"/>
      <c r="I74" s="213"/>
      <c r="J74" s="214"/>
      <c r="K74" s="213"/>
      <c r="L74" s="211"/>
      <c r="M74" s="213"/>
      <c r="N74" s="215"/>
    </row>
    <row r="75" spans="1:14" s="13" customFormat="1" ht="19.5" x14ac:dyDescent="0.25">
      <c r="A75" s="208"/>
      <c r="B75" s="267"/>
      <c r="C75" s="216"/>
      <c r="D75" s="234"/>
      <c r="E75" s="220"/>
      <c r="F75" s="212"/>
      <c r="G75" s="213"/>
      <c r="H75" s="214"/>
      <c r="I75" s="213"/>
      <c r="J75" s="214"/>
      <c r="K75" s="213"/>
      <c r="L75" s="211"/>
      <c r="M75" s="213"/>
      <c r="N75" s="215"/>
    </row>
    <row r="76" spans="1:14" s="13" customFormat="1" ht="37.5" x14ac:dyDescent="0.25">
      <c r="A76" s="208"/>
      <c r="B76" s="268"/>
      <c r="C76" s="230">
        <v>1</v>
      </c>
      <c r="D76" s="232" t="s">
        <v>458</v>
      </c>
      <c r="E76" s="223"/>
      <c r="F76" s="224" t="s">
        <v>372</v>
      </c>
      <c r="G76" s="225" t="s">
        <v>371</v>
      </c>
      <c r="H76" s="226" t="s">
        <v>370</v>
      </c>
      <c r="I76" s="225" t="s">
        <v>369</v>
      </c>
      <c r="J76" s="226" t="s">
        <v>368</v>
      </c>
      <c r="K76" s="227">
        <v>5</v>
      </c>
      <c r="L76" s="228">
        <f>IF(K76=1,E76*(1/5),IF(K76=2,E76*(2/5),IF(K76=3,E76*(3/5),IF(K76=4,E76*(4/5),IF(K76=5,E76*(5/5),"sila pilih 1-5")))))</f>
        <v>0</v>
      </c>
      <c r="M76" s="213"/>
      <c r="N76" s="215"/>
    </row>
    <row r="77" spans="1:14" s="13" customFormat="1" ht="19.5" x14ac:dyDescent="0.25">
      <c r="A77" s="53"/>
      <c r="B77" s="57" t="s">
        <v>218</v>
      </c>
      <c r="C77" s="1450" t="s">
        <v>219</v>
      </c>
      <c r="D77" s="1451"/>
      <c r="E77" s="83">
        <v>3</v>
      </c>
      <c r="F77" s="257"/>
      <c r="G77" s="258"/>
      <c r="H77" s="259"/>
      <c r="I77" s="258"/>
      <c r="J77" s="259"/>
      <c r="K77" s="258"/>
      <c r="L77" s="260"/>
      <c r="M77" s="258"/>
      <c r="N77" s="51"/>
    </row>
    <row r="78" spans="1:14" s="13" customFormat="1" ht="18.75" x14ac:dyDescent="0.25">
      <c r="A78" s="208"/>
      <c r="B78" s="268"/>
      <c r="C78" s="230"/>
      <c r="D78" s="213"/>
      <c r="E78" s="211"/>
      <c r="F78" s="212"/>
      <c r="G78" s="213"/>
      <c r="H78" s="214"/>
      <c r="I78" s="213"/>
      <c r="J78" s="214"/>
      <c r="K78" s="213"/>
      <c r="L78" s="211"/>
      <c r="M78" s="213"/>
      <c r="N78" s="215"/>
    </row>
    <row r="79" spans="1:14" s="13" customFormat="1" ht="19.5" x14ac:dyDescent="0.25">
      <c r="A79" s="208"/>
      <c r="B79" s="266"/>
      <c r="C79" s="216" t="s">
        <v>16</v>
      </c>
      <c r="D79" s="217" t="s">
        <v>123</v>
      </c>
      <c r="E79" s="218"/>
      <c r="F79" s="212"/>
      <c r="G79" s="213"/>
      <c r="H79" s="214"/>
      <c r="I79" s="213"/>
      <c r="J79" s="214"/>
      <c r="K79" s="213"/>
      <c r="L79" s="211"/>
      <c r="M79" s="213"/>
      <c r="N79" s="215"/>
    </row>
    <row r="80" spans="1:14" s="13" customFormat="1" ht="19.5" x14ac:dyDescent="0.25">
      <c r="A80" s="208"/>
      <c r="B80" s="267"/>
      <c r="C80" s="216"/>
      <c r="D80" s="217"/>
      <c r="E80" s="220"/>
      <c r="F80" s="212"/>
      <c r="G80" s="213"/>
      <c r="H80" s="214"/>
      <c r="I80" s="213"/>
      <c r="J80" s="214"/>
      <c r="K80" s="213"/>
      <c r="L80" s="211"/>
      <c r="M80" s="213"/>
      <c r="N80" s="215"/>
    </row>
    <row r="81" spans="1:14" s="13" customFormat="1" ht="37.5" x14ac:dyDescent="0.25">
      <c r="A81" s="208"/>
      <c r="B81" s="267"/>
      <c r="C81" s="230">
        <v>1</v>
      </c>
      <c r="D81" s="271" t="s">
        <v>459</v>
      </c>
      <c r="E81" s="223"/>
      <c r="F81" s="224" t="s">
        <v>372</v>
      </c>
      <c r="G81" s="225" t="s">
        <v>371</v>
      </c>
      <c r="H81" s="226" t="s">
        <v>370</v>
      </c>
      <c r="I81" s="225" t="s">
        <v>369</v>
      </c>
      <c r="J81" s="226" t="s">
        <v>368</v>
      </c>
      <c r="K81" s="227">
        <v>5</v>
      </c>
      <c r="L81" s="228">
        <f>IF(K81=1,E81*(1/5),IF(K81=2,E81*(2/5),IF(K81=3,E81*(3/5),IF(K81=4,E81*(4/5),IF(K81=5,E81*(5/5),"sila pilih 1-5")))))</f>
        <v>0</v>
      </c>
      <c r="M81" s="215" t="s">
        <v>460</v>
      </c>
      <c r="N81" s="272"/>
    </row>
    <row r="82" spans="1:14" s="13" customFormat="1" ht="18.75" x14ac:dyDescent="0.25">
      <c r="A82" s="208"/>
      <c r="B82" s="268"/>
      <c r="C82" s="230"/>
      <c r="D82" s="213"/>
      <c r="E82" s="211"/>
      <c r="F82" s="212"/>
      <c r="G82" s="213"/>
      <c r="H82" s="214"/>
      <c r="I82" s="213"/>
      <c r="J82" s="214"/>
      <c r="K82" s="213"/>
      <c r="L82" s="211"/>
      <c r="M82" s="213"/>
      <c r="N82" s="215"/>
    </row>
    <row r="83" spans="1:14" s="13" customFormat="1" ht="19.5" x14ac:dyDescent="0.25">
      <c r="A83" s="208"/>
      <c r="B83" s="266"/>
      <c r="C83" s="216" t="s">
        <v>41</v>
      </c>
      <c r="D83" s="217" t="s">
        <v>125</v>
      </c>
      <c r="E83" s="218"/>
      <c r="F83" s="212"/>
      <c r="G83" s="213"/>
      <c r="H83" s="214"/>
      <c r="I83" s="213"/>
      <c r="J83" s="214"/>
      <c r="K83" s="213"/>
      <c r="L83" s="211"/>
      <c r="M83" s="213"/>
      <c r="N83" s="215"/>
    </row>
    <row r="84" spans="1:14" s="13" customFormat="1" ht="19.5" x14ac:dyDescent="0.25">
      <c r="A84" s="208"/>
      <c r="B84" s="267"/>
      <c r="C84" s="216"/>
      <c r="D84" s="217"/>
      <c r="E84" s="220"/>
      <c r="F84" s="212"/>
      <c r="G84" s="213"/>
      <c r="H84" s="214"/>
      <c r="I84" s="213"/>
      <c r="J84" s="214"/>
      <c r="K84" s="213"/>
      <c r="L84" s="211"/>
      <c r="M84" s="213"/>
      <c r="N84" s="215"/>
    </row>
    <row r="85" spans="1:14" s="13" customFormat="1" ht="37.5" x14ac:dyDescent="0.25">
      <c r="A85" s="208"/>
      <c r="B85" s="268"/>
      <c r="C85" s="230">
        <v>1</v>
      </c>
      <c r="D85" s="233" t="s">
        <v>220</v>
      </c>
      <c r="E85" s="223"/>
      <c r="F85" s="224" t="s">
        <v>372</v>
      </c>
      <c r="G85" s="225" t="s">
        <v>371</v>
      </c>
      <c r="H85" s="226" t="s">
        <v>370</v>
      </c>
      <c r="I85" s="225" t="s">
        <v>369</v>
      </c>
      <c r="J85" s="226" t="s">
        <v>368</v>
      </c>
      <c r="K85" s="227">
        <v>5</v>
      </c>
      <c r="L85" s="228">
        <f>IF(K85=1,E85*(1/5),IF(K85=2,E85*(2/5),IF(K85=3,E85*(3/5),IF(K85=4,E85*(4/5),IF(K85=5,E85*(5/5),"sila pilih 1-5")))))</f>
        <v>0</v>
      </c>
      <c r="M85" s="233" t="s">
        <v>221</v>
      </c>
      <c r="N85" s="215"/>
    </row>
    <row r="86" spans="1:14" s="13" customFormat="1" ht="37.5" x14ac:dyDescent="0.25">
      <c r="A86" s="208"/>
      <c r="B86" s="268"/>
      <c r="C86" s="230">
        <v>2</v>
      </c>
      <c r="D86" s="233" t="s">
        <v>222</v>
      </c>
      <c r="E86" s="223"/>
      <c r="F86" s="224" t="s">
        <v>372</v>
      </c>
      <c r="G86" s="225" t="s">
        <v>371</v>
      </c>
      <c r="H86" s="226" t="s">
        <v>370</v>
      </c>
      <c r="I86" s="225" t="s">
        <v>369</v>
      </c>
      <c r="J86" s="226" t="s">
        <v>368</v>
      </c>
      <c r="K86" s="227">
        <v>5</v>
      </c>
      <c r="L86" s="228">
        <f>IF(K86=1,E86*(1/5),IF(K86=2,E86*(2/5),IF(K86=3,E86*(3/5),IF(K86=4,E86*(4/5),IF(K86=5,E86*(5/5),"sila pilih 1-5")))))</f>
        <v>0</v>
      </c>
      <c r="M86" s="213"/>
      <c r="N86" s="215"/>
    </row>
    <row r="87" spans="1:14" s="13" customFormat="1" ht="18.75" x14ac:dyDescent="0.25">
      <c r="A87" s="208"/>
      <c r="B87" s="268"/>
      <c r="C87" s="230"/>
      <c r="D87" s="233"/>
      <c r="E87" s="223"/>
      <c r="F87" s="224"/>
      <c r="G87" s="225"/>
      <c r="H87" s="226"/>
      <c r="I87" s="225"/>
      <c r="J87" s="226"/>
      <c r="K87" s="227"/>
      <c r="L87" s="228"/>
      <c r="M87" s="213"/>
      <c r="N87" s="215"/>
    </row>
    <row r="88" spans="1:14" s="13" customFormat="1" ht="37.5" x14ac:dyDescent="0.25">
      <c r="A88" s="208"/>
      <c r="B88" s="268"/>
      <c r="C88" s="230">
        <v>3</v>
      </c>
      <c r="D88" s="233" t="s">
        <v>223</v>
      </c>
      <c r="E88" s="223"/>
      <c r="F88" s="224" t="s">
        <v>372</v>
      </c>
      <c r="G88" s="225" t="s">
        <v>371</v>
      </c>
      <c r="H88" s="226" t="s">
        <v>370</v>
      </c>
      <c r="I88" s="225" t="s">
        <v>369</v>
      </c>
      <c r="J88" s="226" t="s">
        <v>368</v>
      </c>
      <c r="K88" s="227">
        <v>5</v>
      </c>
      <c r="L88" s="228">
        <f>IF(K88=1,E88*(1/5),IF(K88=2,E88*(2/5),IF(K88=3,E88*(3/5),IF(K88=4,E88*(4/5),IF(K88=5,E88*(5/5),"sila pilih 1-5")))))</f>
        <v>0</v>
      </c>
      <c r="M88" s="233" t="s">
        <v>224</v>
      </c>
      <c r="N88" s="215"/>
    </row>
    <row r="89" spans="1:14" s="13" customFormat="1" ht="18.75" x14ac:dyDescent="0.25">
      <c r="A89" s="208"/>
      <c r="B89" s="268"/>
      <c r="C89" s="230"/>
      <c r="D89" s="233"/>
      <c r="E89" s="223"/>
      <c r="F89" s="224"/>
      <c r="G89" s="225"/>
      <c r="H89" s="226"/>
      <c r="I89" s="225"/>
      <c r="J89" s="226"/>
      <c r="K89" s="227"/>
      <c r="L89" s="228"/>
      <c r="M89" s="233"/>
      <c r="N89" s="215"/>
    </row>
    <row r="90" spans="1:14" s="13" customFormat="1" ht="19.5" x14ac:dyDescent="0.25">
      <c r="A90" s="208"/>
      <c r="B90" s="266"/>
      <c r="C90" s="216" t="s">
        <v>42</v>
      </c>
      <c r="D90" s="217" t="s">
        <v>135</v>
      </c>
      <c r="E90" s="218"/>
      <c r="F90" s="212"/>
      <c r="G90" s="213"/>
      <c r="H90" s="214"/>
      <c r="I90" s="213"/>
      <c r="J90" s="214"/>
      <c r="K90" s="213"/>
      <c r="L90" s="211"/>
      <c r="M90" s="213"/>
      <c r="N90" s="215"/>
    </row>
    <row r="91" spans="1:14" s="13" customFormat="1" ht="19.5" x14ac:dyDescent="0.25">
      <c r="A91" s="208"/>
      <c r="B91" s="267"/>
      <c r="C91" s="216"/>
      <c r="D91" s="273"/>
      <c r="E91" s="220"/>
      <c r="F91" s="212"/>
      <c r="G91" s="213"/>
      <c r="H91" s="214"/>
      <c r="I91" s="213"/>
      <c r="J91" s="214"/>
      <c r="K91" s="213"/>
      <c r="L91" s="211"/>
      <c r="M91" s="213"/>
      <c r="N91" s="215"/>
    </row>
    <row r="92" spans="1:14" s="13" customFormat="1" ht="56.25" x14ac:dyDescent="0.25">
      <c r="A92" s="208"/>
      <c r="B92" s="268"/>
      <c r="C92" s="221">
        <v>1</v>
      </c>
      <c r="D92" s="222" t="s">
        <v>461</v>
      </c>
      <c r="E92" s="211"/>
      <c r="F92" s="224" t="s">
        <v>372</v>
      </c>
      <c r="G92" s="225" t="s">
        <v>371</v>
      </c>
      <c r="H92" s="226" t="s">
        <v>370</v>
      </c>
      <c r="I92" s="225" t="s">
        <v>369</v>
      </c>
      <c r="J92" s="226" t="s">
        <v>368</v>
      </c>
      <c r="K92" s="227">
        <v>5</v>
      </c>
      <c r="L92" s="228">
        <f>IF(K92=1,E92*(1/5),IF(K92=2,E92*(2/5),IF(K92=3,E92*(3/5),IF(K92=4,E92*(4/5),IF(K92=5,E92*(5/5),"sila pilih 1-5")))))</f>
        <v>0</v>
      </c>
      <c r="M92" s="213"/>
      <c r="N92" s="215"/>
    </row>
    <row r="93" spans="1:14" s="13" customFormat="1" ht="19.5" x14ac:dyDescent="0.25">
      <c r="A93" s="208"/>
      <c r="B93" s="268"/>
      <c r="C93" s="274"/>
      <c r="D93" s="275"/>
      <c r="E93" s="211"/>
      <c r="F93" s="212"/>
      <c r="G93" s="213"/>
      <c r="H93" s="214"/>
      <c r="I93" s="213"/>
      <c r="J93" s="214"/>
      <c r="K93" s="213"/>
      <c r="L93" s="211"/>
      <c r="M93" s="213"/>
      <c r="N93" s="215"/>
    </row>
    <row r="94" spans="1:14" s="13" customFormat="1" ht="19.5" x14ac:dyDescent="0.25">
      <c r="A94" s="208"/>
      <c r="B94" s="266"/>
      <c r="C94" s="216" t="s">
        <v>138</v>
      </c>
      <c r="D94" s="234" t="s">
        <v>139</v>
      </c>
      <c r="E94" s="218"/>
      <c r="F94" s="212"/>
      <c r="G94" s="213"/>
      <c r="H94" s="214"/>
      <c r="I94" s="213"/>
      <c r="J94" s="214"/>
      <c r="K94" s="213"/>
      <c r="L94" s="211"/>
      <c r="M94" s="213"/>
      <c r="N94" s="215"/>
    </row>
    <row r="95" spans="1:14" s="13" customFormat="1" ht="19.5" x14ac:dyDescent="0.25">
      <c r="A95" s="208"/>
      <c r="B95" s="267"/>
      <c r="C95" s="216"/>
      <c r="D95" s="234"/>
      <c r="E95" s="220"/>
      <c r="F95" s="212"/>
      <c r="G95" s="213"/>
      <c r="H95" s="214"/>
      <c r="I95" s="213"/>
      <c r="J95" s="214"/>
      <c r="K95" s="213"/>
      <c r="L95" s="211"/>
      <c r="M95" s="213"/>
      <c r="N95" s="215"/>
    </row>
    <row r="96" spans="1:14" s="13" customFormat="1" ht="37.5" x14ac:dyDescent="0.25">
      <c r="A96" s="208"/>
      <c r="B96" s="268"/>
      <c r="C96" s="230">
        <v>1</v>
      </c>
      <c r="D96" s="232" t="s">
        <v>462</v>
      </c>
      <c r="E96" s="223"/>
      <c r="F96" s="224" t="s">
        <v>372</v>
      </c>
      <c r="G96" s="225" t="s">
        <v>371</v>
      </c>
      <c r="H96" s="226" t="s">
        <v>370</v>
      </c>
      <c r="I96" s="225" t="s">
        <v>369</v>
      </c>
      <c r="J96" s="226" t="s">
        <v>368</v>
      </c>
      <c r="K96" s="227">
        <v>5</v>
      </c>
      <c r="L96" s="228">
        <f>IF(K96=1,E96*(1/5),IF(K96=2,E96*(2/5),IF(K96=3,E96*(3/5),IF(K96=4,E96*(4/5),IF(K96=5,E96*(5/5),"sila pilih 1-5")))))</f>
        <v>0</v>
      </c>
      <c r="M96" s="213"/>
      <c r="N96" s="215"/>
    </row>
    <row r="97" spans="1:14" s="13" customFormat="1" ht="37.5" x14ac:dyDescent="0.25">
      <c r="A97" s="208"/>
      <c r="B97" s="268"/>
      <c r="C97" s="230">
        <v>2</v>
      </c>
      <c r="D97" s="232" t="s">
        <v>463</v>
      </c>
      <c r="E97" s="223"/>
      <c r="F97" s="224" t="s">
        <v>372</v>
      </c>
      <c r="G97" s="225" t="s">
        <v>371</v>
      </c>
      <c r="H97" s="226" t="s">
        <v>370</v>
      </c>
      <c r="I97" s="225" t="s">
        <v>369</v>
      </c>
      <c r="J97" s="226" t="s">
        <v>368</v>
      </c>
      <c r="K97" s="227">
        <v>5</v>
      </c>
      <c r="L97" s="228">
        <f>IF(K97=1,E97*(1/5),IF(K97=2,E97*(2/5),IF(K97=3,E97*(3/5),IF(K97=4,E97*(4/5),IF(K97=5,E97*(5/5),"sila pilih 1-5")))))</f>
        <v>0</v>
      </c>
      <c r="M97" s="213"/>
      <c r="N97" s="215"/>
    </row>
    <row r="98" spans="1:14" s="13" customFormat="1" ht="37.5" x14ac:dyDescent="0.25">
      <c r="A98" s="208"/>
      <c r="B98" s="268"/>
      <c r="C98" s="230">
        <v>3</v>
      </c>
      <c r="D98" s="232" t="s">
        <v>464</v>
      </c>
      <c r="E98" s="223"/>
      <c r="F98" s="224" t="s">
        <v>372</v>
      </c>
      <c r="G98" s="225" t="s">
        <v>371</v>
      </c>
      <c r="H98" s="226" t="s">
        <v>370</v>
      </c>
      <c r="I98" s="225" t="s">
        <v>369</v>
      </c>
      <c r="J98" s="226" t="s">
        <v>368</v>
      </c>
      <c r="K98" s="227">
        <v>5</v>
      </c>
      <c r="L98" s="228">
        <f>IF(K98=1,E98*(1/5),IF(K98=2,E98*(2/5),IF(K98=3,E98*(3/5),IF(K98=4,E98*(4/5),IF(K98=5,E98*(5/5),"sila pilih 1-5")))))</f>
        <v>0</v>
      </c>
      <c r="M98" s="213"/>
      <c r="N98" s="215"/>
    </row>
    <row r="99" spans="1:14" s="13" customFormat="1" ht="39" x14ac:dyDescent="0.25">
      <c r="A99" s="53"/>
      <c r="B99" s="57" t="s">
        <v>225</v>
      </c>
      <c r="C99" s="58"/>
      <c r="D99" s="55" t="s">
        <v>226</v>
      </c>
      <c r="E99" s="83">
        <v>2</v>
      </c>
      <c r="F99" s="257"/>
      <c r="G99" s="258"/>
      <c r="H99" s="259"/>
      <c r="I99" s="258"/>
      <c r="J99" s="259"/>
      <c r="K99" s="258"/>
      <c r="L99" s="260"/>
      <c r="M99" s="258"/>
      <c r="N99" s="51"/>
    </row>
    <row r="100" spans="1:14" s="13" customFormat="1" ht="19.5" x14ac:dyDescent="0.25">
      <c r="A100" s="208"/>
      <c r="B100" s="261"/>
      <c r="C100" s="234"/>
      <c r="D100" s="210"/>
      <c r="E100" s="211"/>
      <c r="F100" s="212"/>
      <c r="G100" s="213"/>
      <c r="H100" s="214"/>
      <c r="I100" s="213"/>
      <c r="J100" s="214"/>
      <c r="K100" s="213"/>
      <c r="L100" s="211"/>
      <c r="M100" s="213"/>
      <c r="N100" s="215"/>
    </row>
    <row r="101" spans="1:14" s="13" customFormat="1" ht="19.5" x14ac:dyDescent="0.25">
      <c r="A101" s="208"/>
      <c r="B101" s="266"/>
      <c r="C101" s="216" t="s">
        <v>16</v>
      </c>
      <c r="D101" s="217" t="s">
        <v>123</v>
      </c>
      <c r="E101" s="218"/>
      <c r="F101" s="212"/>
      <c r="G101" s="213"/>
      <c r="H101" s="214"/>
      <c r="I101" s="213"/>
      <c r="J101" s="214"/>
      <c r="K101" s="213"/>
      <c r="L101" s="211"/>
      <c r="M101" s="213"/>
      <c r="N101" s="215"/>
    </row>
    <row r="102" spans="1:14" s="13" customFormat="1" ht="18.75" x14ac:dyDescent="0.25">
      <c r="A102" s="208"/>
      <c r="B102" s="268"/>
      <c r="C102" s="230"/>
      <c r="D102" s="232"/>
      <c r="E102" s="220"/>
      <c r="F102" s="212"/>
      <c r="G102" s="213"/>
      <c r="H102" s="214"/>
      <c r="I102" s="213"/>
      <c r="J102" s="214"/>
      <c r="K102" s="213"/>
      <c r="L102" s="211"/>
      <c r="M102" s="213"/>
      <c r="N102" s="215"/>
    </row>
    <row r="103" spans="1:14" s="13" customFormat="1" ht="56.25" x14ac:dyDescent="0.25">
      <c r="A103" s="208"/>
      <c r="B103" s="268"/>
      <c r="C103" s="230">
        <v>1</v>
      </c>
      <c r="D103" s="232" t="s">
        <v>434</v>
      </c>
      <c r="E103" s="223"/>
      <c r="F103" s="224" t="s">
        <v>372</v>
      </c>
      <c r="G103" s="225" t="s">
        <v>371</v>
      </c>
      <c r="H103" s="226" t="s">
        <v>370</v>
      </c>
      <c r="I103" s="225" t="s">
        <v>369</v>
      </c>
      <c r="J103" s="226" t="s">
        <v>368</v>
      </c>
      <c r="K103" s="227">
        <v>5</v>
      </c>
      <c r="L103" s="228">
        <f>IF(K103=1,E103*(1/5),IF(K103=2,E103*(2/5),IF(K103=3,E103*(3/5),IF(K103=4,E103*(4/5),IF(K103=5,E103*(5/5),"sila pilih 1-5")))))</f>
        <v>0</v>
      </c>
      <c r="M103" s="222" t="s">
        <v>435</v>
      </c>
      <c r="N103" s="215"/>
    </row>
    <row r="104" spans="1:14" s="13" customFormat="1" ht="18.75" x14ac:dyDescent="0.25">
      <c r="A104" s="208"/>
      <c r="B104" s="268"/>
      <c r="C104" s="230"/>
      <c r="D104" s="232"/>
      <c r="E104" s="211"/>
      <c r="F104" s="212"/>
      <c r="G104" s="213"/>
      <c r="H104" s="214"/>
      <c r="I104" s="213"/>
      <c r="J104" s="214"/>
      <c r="K104" s="213"/>
      <c r="L104" s="211"/>
      <c r="M104" s="213"/>
      <c r="N104" s="215"/>
    </row>
    <row r="105" spans="1:14" s="13" customFormat="1" ht="19.5" x14ac:dyDescent="0.25">
      <c r="A105" s="208"/>
      <c r="B105" s="266"/>
      <c r="C105" s="216" t="s">
        <v>41</v>
      </c>
      <c r="D105" s="217" t="s">
        <v>125</v>
      </c>
      <c r="E105" s="218"/>
      <c r="F105" s="212"/>
      <c r="G105" s="213"/>
      <c r="H105" s="214"/>
      <c r="I105" s="213"/>
      <c r="J105" s="214"/>
      <c r="K105" s="213"/>
      <c r="L105" s="211"/>
      <c r="M105" s="213"/>
      <c r="N105" s="215"/>
    </row>
    <row r="106" spans="1:14" s="13" customFormat="1" ht="19.5" x14ac:dyDescent="0.25">
      <c r="A106" s="208"/>
      <c r="B106" s="267"/>
      <c r="C106" s="216"/>
      <c r="D106" s="217"/>
      <c r="E106" s="220"/>
      <c r="F106" s="212"/>
      <c r="G106" s="213"/>
      <c r="H106" s="214"/>
      <c r="I106" s="213"/>
      <c r="J106" s="214"/>
      <c r="K106" s="213"/>
      <c r="L106" s="211"/>
      <c r="M106" s="213"/>
      <c r="N106" s="215"/>
    </row>
    <row r="107" spans="1:14" s="13" customFormat="1" ht="37.5" x14ac:dyDescent="0.25">
      <c r="A107" s="208"/>
      <c r="B107" s="268"/>
      <c r="C107" s="230">
        <v>1</v>
      </c>
      <c r="D107" s="232" t="s">
        <v>465</v>
      </c>
      <c r="E107" s="223"/>
      <c r="F107" s="224" t="s">
        <v>372</v>
      </c>
      <c r="G107" s="225" t="s">
        <v>371</v>
      </c>
      <c r="H107" s="226" t="s">
        <v>370</v>
      </c>
      <c r="I107" s="225" t="s">
        <v>369</v>
      </c>
      <c r="J107" s="226" t="s">
        <v>368</v>
      </c>
      <c r="K107" s="227">
        <v>5</v>
      </c>
      <c r="L107" s="228">
        <f>IF(K107=1,E107*(1/5),IF(K107=2,E107*(2/5),IF(K107=3,E107*(3/5),IF(K107=4,E107*(4/5),IF(K107=5,E107*(5/5),"sila pilih 1-5")))))</f>
        <v>0</v>
      </c>
      <c r="M107" s="213"/>
      <c r="N107" s="215"/>
    </row>
    <row r="108" spans="1:14" s="13" customFormat="1" ht="37.5" x14ac:dyDescent="0.25">
      <c r="A108" s="208"/>
      <c r="B108" s="268"/>
      <c r="C108" s="230">
        <v>2</v>
      </c>
      <c r="D108" s="232" t="s">
        <v>227</v>
      </c>
      <c r="E108" s="223"/>
      <c r="F108" s="224" t="s">
        <v>372</v>
      </c>
      <c r="G108" s="225" t="s">
        <v>371</v>
      </c>
      <c r="H108" s="226" t="s">
        <v>370</v>
      </c>
      <c r="I108" s="225" t="s">
        <v>369</v>
      </c>
      <c r="J108" s="226" t="s">
        <v>368</v>
      </c>
      <c r="K108" s="227">
        <v>5</v>
      </c>
      <c r="L108" s="228">
        <f>IF(K108=1,E108*(1/5),IF(K108=2,E108*(2/5),IF(K108=3,E108*(3/5),IF(K108=4,E108*(4/5),IF(K108=5,E108*(5/5),"sila pilih 1-5")))))</f>
        <v>0</v>
      </c>
      <c r="M108" s="233" t="s">
        <v>228</v>
      </c>
      <c r="N108" s="215"/>
    </row>
    <row r="109" spans="1:14" s="13" customFormat="1" ht="37.5" x14ac:dyDescent="0.25">
      <c r="A109" s="208"/>
      <c r="B109" s="268"/>
      <c r="C109" s="230">
        <v>3</v>
      </c>
      <c r="D109" s="232" t="s">
        <v>229</v>
      </c>
      <c r="E109" s="223"/>
      <c r="F109" s="224" t="s">
        <v>372</v>
      </c>
      <c r="G109" s="225" t="s">
        <v>371</v>
      </c>
      <c r="H109" s="226" t="s">
        <v>370</v>
      </c>
      <c r="I109" s="225" t="s">
        <v>369</v>
      </c>
      <c r="J109" s="226" t="s">
        <v>368</v>
      </c>
      <c r="K109" s="227">
        <v>5</v>
      </c>
      <c r="L109" s="228">
        <f>IF(K109=1,E109*(1/5),IF(K109=2,E109*(2/5),IF(K109=3,E109*(3/5),IF(K109=4,E109*(4/5),IF(K109=5,E109*(5/5),"sila pilih 1-5")))))</f>
        <v>0</v>
      </c>
      <c r="M109" s="213"/>
      <c r="N109" s="215"/>
    </row>
    <row r="110" spans="1:14" s="13" customFormat="1" ht="37.5" x14ac:dyDescent="0.25">
      <c r="A110" s="208"/>
      <c r="B110" s="268"/>
      <c r="C110" s="230">
        <v>4</v>
      </c>
      <c r="D110" s="232" t="s">
        <v>230</v>
      </c>
      <c r="E110" s="223"/>
      <c r="F110" s="224" t="s">
        <v>372</v>
      </c>
      <c r="G110" s="225" t="s">
        <v>371</v>
      </c>
      <c r="H110" s="226" t="s">
        <v>370</v>
      </c>
      <c r="I110" s="225" t="s">
        <v>369</v>
      </c>
      <c r="J110" s="226" t="s">
        <v>368</v>
      </c>
      <c r="K110" s="227">
        <v>5</v>
      </c>
      <c r="L110" s="228">
        <f>IF(K110=1,E110*(1/5),IF(K110=2,E110*(2/5),IF(K110=3,E110*(3/5),IF(K110=4,E110*(4/5),IF(K110=5,E110*(5/5),"sila pilih 1-5")))))</f>
        <v>0</v>
      </c>
      <c r="M110" s="233" t="s">
        <v>231</v>
      </c>
      <c r="N110" s="215"/>
    </row>
    <row r="111" spans="1:14" s="13" customFormat="1" ht="18.75" x14ac:dyDescent="0.25">
      <c r="A111" s="208"/>
      <c r="B111" s="268"/>
      <c r="C111" s="230"/>
      <c r="D111" s="213"/>
      <c r="E111" s="211"/>
      <c r="F111" s="212"/>
      <c r="G111" s="213"/>
      <c r="H111" s="214"/>
      <c r="I111" s="213"/>
      <c r="J111" s="214"/>
      <c r="K111" s="213"/>
      <c r="L111" s="211"/>
      <c r="M111" s="213"/>
      <c r="N111" s="215"/>
    </row>
    <row r="112" spans="1:14" s="13" customFormat="1" ht="19.5" x14ac:dyDescent="0.25">
      <c r="A112" s="208"/>
      <c r="B112" s="266"/>
      <c r="C112" s="216" t="s">
        <v>42</v>
      </c>
      <c r="D112" s="217" t="s">
        <v>135</v>
      </c>
      <c r="E112" s="218"/>
      <c r="F112" s="212"/>
      <c r="G112" s="213"/>
      <c r="H112" s="214"/>
      <c r="I112" s="213"/>
      <c r="J112" s="214"/>
      <c r="K112" s="213"/>
      <c r="L112" s="211"/>
      <c r="M112" s="213"/>
      <c r="N112" s="215"/>
    </row>
    <row r="113" spans="1:14" s="13" customFormat="1" ht="19.5" x14ac:dyDescent="0.25">
      <c r="A113" s="208"/>
      <c r="B113" s="267"/>
      <c r="C113" s="216"/>
      <c r="D113" s="217"/>
      <c r="E113" s="220"/>
      <c r="F113" s="212"/>
      <c r="G113" s="213"/>
      <c r="H113" s="214"/>
      <c r="I113" s="213"/>
      <c r="J113" s="214"/>
      <c r="K113" s="213"/>
      <c r="L113" s="211"/>
      <c r="M113" s="213"/>
      <c r="N113" s="215"/>
    </row>
    <row r="114" spans="1:14" s="13" customFormat="1" ht="37.5" x14ac:dyDescent="0.25">
      <c r="A114" s="208"/>
      <c r="B114" s="268"/>
      <c r="C114" s="230">
        <v>1</v>
      </c>
      <c r="D114" s="222" t="s">
        <v>466</v>
      </c>
      <c r="E114" s="211"/>
      <c r="F114" s="224" t="s">
        <v>372</v>
      </c>
      <c r="G114" s="225" t="s">
        <v>371</v>
      </c>
      <c r="H114" s="226" t="s">
        <v>370</v>
      </c>
      <c r="I114" s="225" t="s">
        <v>369</v>
      </c>
      <c r="J114" s="226" t="s">
        <v>368</v>
      </c>
      <c r="K114" s="227">
        <v>5</v>
      </c>
      <c r="L114" s="228">
        <f>IF(K114=1,E114*(1/5),IF(K114=2,E114*(2/5),IF(K114=3,E114*(3/5),IF(K114=4,E114*(4/5),IF(K114=5,E114*(5/5),"sila pilih 1-5")))))</f>
        <v>0</v>
      </c>
      <c r="M114" s="213"/>
      <c r="N114" s="215"/>
    </row>
    <row r="115" spans="1:14" s="13" customFormat="1" ht="19.5" x14ac:dyDescent="0.25">
      <c r="A115" s="208"/>
      <c r="B115" s="268"/>
      <c r="C115" s="230"/>
      <c r="D115" s="275"/>
      <c r="E115" s="211"/>
      <c r="F115" s="212"/>
      <c r="G115" s="213"/>
      <c r="H115" s="214"/>
      <c r="I115" s="213"/>
      <c r="J115" s="214"/>
      <c r="K115" s="213"/>
      <c r="L115" s="211"/>
      <c r="M115" s="213"/>
      <c r="N115" s="215"/>
    </row>
    <row r="116" spans="1:14" s="13" customFormat="1" ht="19.5" x14ac:dyDescent="0.25">
      <c r="A116" s="208"/>
      <c r="B116" s="266"/>
      <c r="C116" s="216" t="s">
        <v>138</v>
      </c>
      <c r="D116" s="234" t="s">
        <v>139</v>
      </c>
      <c r="E116" s="218"/>
      <c r="F116" s="212"/>
      <c r="G116" s="213"/>
      <c r="H116" s="214"/>
      <c r="I116" s="213"/>
      <c r="J116" s="214"/>
      <c r="K116" s="213"/>
      <c r="L116" s="211"/>
      <c r="M116" s="213"/>
      <c r="N116" s="215"/>
    </row>
    <row r="117" spans="1:14" s="13" customFormat="1" ht="19.5" x14ac:dyDescent="0.25">
      <c r="A117" s="208"/>
      <c r="B117" s="267"/>
      <c r="C117" s="216"/>
      <c r="D117" s="234"/>
      <c r="E117" s="220"/>
      <c r="F117" s="212"/>
      <c r="G117" s="213"/>
      <c r="H117" s="214"/>
      <c r="I117" s="213"/>
      <c r="J117" s="214"/>
      <c r="K117" s="213"/>
      <c r="L117" s="211"/>
      <c r="M117" s="213"/>
      <c r="N117" s="215"/>
    </row>
    <row r="118" spans="1:14" s="13" customFormat="1" ht="37.5" x14ac:dyDescent="0.25">
      <c r="A118" s="208"/>
      <c r="B118" s="268"/>
      <c r="C118" s="230">
        <v>1</v>
      </c>
      <c r="D118" s="232" t="s">
        <v>467</v>
      </c>
      <c r="E118" s="223"/>
      <c r="F118" s="224" t="s">
        <v>372</v>
      </c>
      <c r="G118" s="225" t="s">
        <v>371</v>
      </c>
      <c r="H118" s="226" t="s">
        <v>370</v>
      </c>
      <c r="I118" s="225" t="s">
        <v>369</v>
      </c>
      <c r="J118" s="226" t="s">
        <v>368</v>
      </c>
      <c r="K118" s="227">
        <v>5</v>
      </c>
      <c r="L118" s="228">
        <f>IF(K118=1,E118*(1/5),IF(K118=2,E118*(2/5),IF(K118=3,E118*(3/5),IF(K118=4,E118*(4/5),IF(K118=5,E118*(5/5),"sila pilih 1-5")))))</f>
        <v>0</v>
      </c>
      <c r="M118" s="213" t="s">
        <v>468</v>
      </c>
      <c r="N118" s="215"/>
    </row>
    <row r="119" spans="1:14" s="13" customFormat="1" ht="18.75" x14ac:dyDescent="0.25">
      <c r="A119" s="208"/>
      <c r="B119" s="268"/>
      <c r="C119" s="230"/>
      <c r="D119" s="232"/>
      <c r="E119" s="223"/>
      <c r="F119" s="224"/>
      <c r="G119" s="225"/>
      <c r="H119" s="226"/>
      <c r="I119" s="225"/>
      <c r="J119" s="226"/>
      <c r="K119" s="227"/>
      <c r="L119" s="228"/>
      <c r="M119" s="213"/>
      <c r="N119" s="215"/>
    </row>
    <row r="120" spans="1:14" s="13" customFormat="1" ht="37.5" x14ac:dyDescent="0.25">
      <c r="A120" s="208"/>
      <c r="B120" s="268"/>
      <c r="C120" s="230">
        <v>2</v>
      </c>
      <c r="D120" s="232" t="s">
        <v>469</v>
      </c>
      <c r="E120" s="223"/>
      <c r="F120" s="224" t="s">
        <v>372</v>
      </c>
      <c r="G120" s="225" t="s">
        <v>371</v>
      </c>
      <c r="H120" s="226" t="s">
        <v>370</v>
      </c>
      <c r="I120" s="225" t="s">
        <v>369</v>
      </c>
      <c r="J120" s="226" t="s">
        <v>368</v>
      </c>
      <c r="K120" s="227">
        <v>5</v>
      </c>
      <c r="L120" s="228">
        <f>IF(K120=1,E120*(1/5),IF(K120=2,E120*(2/5),IF(K120=3,E120*(3/5),IF(K120=4,E120*(4/5),IF(K120=5,E120*(5/5),"sila pilih 1-5")))))</f>
        <v>0</v>
      </c>
      <c r="M120" s="213"/>
      <c r="N120" s="215"/>
    </row>
    <row r="121" spans="1:14" s="13" customFormat="1" ht="18.75" x14ac:dyDescent="0.25">
      <c r="A121" s="208"/>
      <c r="B121" s="268"/>
      <c r="C121" s="230"/>
      <c r="D121" s="213"/>
      <c r="E121" s="211"/>
      <c r="F121" s="212"/>
      <c r="G121" s="213"/>
      <c r="H121" s="214"/>
      <c r="I121" s="213"/>
      <c r="J121" s="214"/>
      <c r="K121" s="213"/>
      <c r="L121" s="211"/>
      <c r="M121" s="213"/>
      <c r="N121" s="215"/>
    </row>
    <row r="122" spans="1:14" s="13" customFormat="1" ht="19.5" x14ac:dyDescent="0.25">
      <c r="A122" s="53"/>
      <c r="B122" s="57" t="s">
        <v>232</v>
      </c>
      <c r="C122" s="58"/>
      <c r="D122" s="55" t="s">
        <v>233</v>
      </c>
      <c r="E122" s="83">
        <v>1</v>
      </c>
      <c r="F122" s="257"/>
      <c r="G122" s="258"/>
      <c r="H122" s="259"/>
      <c r="I122" s="258"/>
      <c r="J122" s="259"/>
      <c r="K122" s="258"/>
      <c r="L122" s="260"/>
      <c r="M122" s="258"/>
      <c r="N122" s="51"/>
    </row>
    <row r="123" spans="1:14" s="13" customFormat="1" ht="18.75" x14ac:dyDescent="0.25">
      <c r="A123" s="208"/>
      <c r="B123" s="268"/>
      <c r="C123" s="230"/>
      <c r="D123" s="213"/>
      <c r="E123" s="211"/>
      <c r="F123" s="212"/>
      <c r="G123" s="213"/>
      <c r="H123" s="214"/>
      <c r="I123" s="213"/>
      <c r="J123" s="214"/>
      <c r="K123" s="213"/>
      <c r="L123" s="211"/>
      <c r="M123" s="213"/>
      <c r="N123" s="215"/>
    </row>
    <row r="124" spans="1:14" s="13" customFormat="1" ht="19.5" x14ac:dyDescent="0.25">
      <c r="A124" s="208"/>
      <c r="B124" s="266"/>
      <c r="C124" s="216" t="s">
        <v>16</v>
      </c>
      <c r="D124" s="217" t="s">
        <v>123</v>
      </c>
      <c r="E124" s="218"/>
      <c r="F124" s="212"/>
      <c r="G124" s="213"/>
      <c r="H124" s="214"/>
      <c r="I124" s="213"/>
      <c r="J124" s="214"/>
      <c r="K124" s="213"/>
      <c r="L124" s="211"/>
      <c r="M124" s="213"/>
      <c r="N124" s="215"/>
    </row>
    <row r="125" spans="1:14" s="13" customFormat="1" ht="19.5" x14ac:dyDescent="0.25">
      <c r="A125" s="208"/>
      <c r="B125" s="267"/>
      <c r="C125" s="216"/>
      <c r="D125" s="217"/>
      <c r="E125" s="220"/>
      <c r="F125" s="212"/>
      <c r="G125" s="213"/>
      <c r="H125" s="214"/>
      <c r="I125" s="213"/>
      <c r="J125" s="214"/>
      <c r="K125" s="213"/>
      <c r="L125" s="211"/>
      <c r="M125" s="213"/>
      <c r="N125" s="215"/>
    </row>
    <row r="126" spans="1:14" s="13" customFormat="1" ht="37.5" x14ac:dyDescent="0.25">
      <c r="A126" s="208"/>
      <c r="B126" s="268"/>
      <c r="C126" s="230">
        <v>1</v>
      </c>
      <c r="D126" s="232" t="s">
        <v>234</v>
      </c>
      <c r="E126" s="223"/>
      <c r="F126" s="224" t="s">
        <v>372</v>
      </c>
      <c r="G126" s="225" t="s">
        <v>371</v>
      </c>
      <c r="H126" s="226" t="s">
        <v>370</v>
      </c>
      <c r="I126" s="225" t="s">
        <v>369</v>
      </c>
      <c r="J126" s="226" t="s">
        <v>368</v>
      </c>
      <c r="K126" s="227">
        <v>5</v>
      </c>
      <c r="L126" s="228">
        <f>IF(K126=1,E126*(1/5),IF(K126=2,E126*(2/5),IF(K126=3,E126*(3/5),IF(K126=4,E126*(4/5),IF(K126=5,E126*(5/5),"sila pilih 1-5")))))</f>
        <v>0</v>
      </c>
      <c r="M126" s="232" t="s">
        <v>470</v>
      </c>
      <c r="N126" s="215"/>
    </row>
    <row r="127" spans="1:14" s="13" customFormat="1" ht="18.75" x14ac:dyDescent="0.25">
      <c r="A127" s="208"/>
      <c r="B127" s="268"/>
      <c r="C127" s="230"/>
      <c r="D127" s="213"/>
      <c r="E127" s="211"/>
      <c r="F127" s="212"/>
      <c r="G127" s="213"/>
      <c r="H127" s="214"/>
      <c r="I127" s="213"/>
      <c r="J127" s="214"/>
      <c r="K127" s="213"/>
      <c r="L127" s="211"/>
      <c r="M127" s="213"/>
      <c r="N127" s="215"/>
    </row>
    <row r="128" spans="1:14" s="13" customFormat="1" ht="19.5" x14ac:dyDescent="0.25">
      <c r="A128" s="208"/>
      <c r="B128" s="266"/>
      <c r="C128" s="216" t="s">
        <v>41</v>
      </c>
      <c r="D128" s="217" t="s">
        <v>125</v>
      </c>
      <c r="E128" s="218"/>
      <c r="F128" s="212"/>
      <c r="G128" s="213"/>
      <c r="H128" s="214"/>
      <c r="I128" s="213"/>
      <c r="J128" s="214"/>
      <c r="K128" s="213"/>
      <c r="L128" s="211"/>
      <c r="M128" s="213"/>
      <c r="N128" s="215"/>
    </row>
    <row r="129" spans="1:14" s="13" customFormat="1" ht="19.5" x14ac:dyDescent="0.25">
      <c r="A129" s="208"/>
      <c r="B129" s="267"/>
      <c r="C129" s="216"/>
      <c r="D129" s="217"/>
      <c r="E129" s="220"/>
      <c r="F129" s="212"/>
      <c r="G129" s="213"/>
      <c r="H129" s="214"/>
      <c r="I129" s="213"/>
      <c r="J129" s="214"/>
      <c r="K129" s="213"/>
      <c r="L129" s="211"/>
      <c r="M129" s="213"/>
      <c r="N129" s="215"/>
    </row>
    <row r="130" spans="1:14" s="13" customFormat="1" ht="37.5" x14ac:dyDescent="0.25">
      <c r="A130" s="208"/>
      <c r="B130" s="268"/>
      <c r="C130" s="230">
        <v>1</v>
      </c>
      <c r="D130" s="232" t="s">
        <v>235</v>
      </c>
      <c r="E130" s="223"/>
      <c r="F130" s="224" t="s">
        <v>372</v>
      </c>
      <c r="G130" s="225" t="s">
        <v>371</v>
      </c>
      <c r="H130" s="226" t="s">
        <v>370</v>
      </c>
      <c r="I130" s="225" t="s">
        <v>369</v>
      </c>
      <c r="J130" s="226" t="s">
        <v>368</v>
      </c>
      <c r="K130" s="227">
        <v>5</v>
      </c>
      <c r="L130" s="228">
        <f t="shared" ref="L130:L152" si="1">IF(K130=1,E130*(1/5),IF(K130=2,E130*(2/5),IF(K130=3,E130*(3/5),IF(K130=4,E130*(4/5),IF(K130=5,E130*(5/5),"sila pilih 1-5")))))</f>
        <v>0</v>
      </c>
      <c r="M130" s="213"/>
      <c r="N130" s="215"/>
    </row>
    <row r="131" spans="1:14" s="13" customFormat="1" ht="37.5" x14ac:dyDescent="0.25">
      <c r="A131" s="208"/>
      <c r="B131" s="268"/>
      <c r="C131" s="230">
        <v>2</v>
      </c>
      <c r="D131" s="232" t="s">
        <v>236</v>
      </c>
      <c r="E131" s="223"/>
      <c r="F131" s="224" t="s">
        <v>372</v>
      </c>
      <c r="G131" s="225" t="s">
        <v>371</v>
      </c>
      <c r="H131" s="226" t="s">
        <v>370</v>
      </c>
      <c r="I131" s="225" t="s">
        <v>369</v>
      </c>
      <c r="J131" s="226" t="s">
        <v>368</v>
      </c>
      <c r="K131" s="227">
        <v>5</v>
      </c>
      <c r="L131" s="228">
        <f t="shared" si="1"/>
        <v>0</v>
      </c>
      <c r="M131" s="213"/>
      <c r="N131" s="215"/>
    </row>
    <row r="132" spans="1:14" s="13" customFormat="1" ht="18.75" x14ac:dyDescent="0.25">
      <c r="A132" s="208"/>
      <c r="B132" s="268"/>
      <c r="C132" s="230"/>
      <c r="D132" s="232"/>
      <c r="E132" s="223"/>
      <c r="F132" s="224"/>
      <c r="G132" s="225"/>
      <c r="H132" s="226"/>
      <c r="I132" s="225"/>
      <c r="J132" s="226"/>
      <c r="K132" s="227"/>
      <c r="L132" s="228"/>
      <c r="M132" s="213"/>
      <c r="N132" s="215"/>
    </row>
    <row r="133" spans="1:14" s="13" customFormat="1" ht="37.5" x14ac:dyDescent="0.25">
      <c r="A133" s="208"/>
      <c r="B133" s="268"/>
      <c r="C133" s="230">
        <v>3</v>
      </c>
      <c r="D133" s="232" t="s">
        <v>237</v>
      </c>
      <c r="E133" s="223"/>
      <c r="F133" s="224" t="s">
        <v>372</v>
      </c>
      <c r="G133" s="225" t="s">
        <v>371</v>
      </c>
      <c r="H133" s="226" t="s">
        <v>370</v>
      </c>
      <c r="I133" s="225" t="s">
        <v>369</v>
      </c>
      <c r="J133" s="226" t="s">
        <v>368</v>
      </c>
      <c r="K133" s="227">
        <v>5</v>
      </c>
      <c r="L133" s="228">
        <f t="shared" si="1"/>
        <v>0</v>
      </c>
      <c r="M133" s="213"/>
      <c r="N133" s="215"/>
    </row>
    <row r="134" spans="1:14" s="13" customFormat="1" ht="18.75" x14ac:dyDescent="0.25">
      <c r="A134" s="208"/>
      <c r="B134" s="268"/>
      <c r="C134" s="230"/>
      <c r="D134" s="232"/>
      <c r="E134" s="223"/>
      <c r="F134" s="224"/>
      <c r="G134" s="225"/>
      <c r="H134" s="226"/>
      <c r="I134" s="225"/>
      <c r="J134" s="226"/>
      <c r="K134" s="227"/>
      <c r="L134" s="228"/>
      <c r="M134" s="213"/>
      <c r="N134" s="215"/>
    </row>
    <row r="135" spans="1:14" s="13" customFormat="1" ht="37.5" x14ac:dyDescent="0.25">
      <c r="A135" s="208"/>
      <c r="B135" s="268"/>
      <c r="C135" s="230">
        <v>4</v>
      </c>
      <c r="D135" s="232" t="s">
        <v>238</v>
      </c>
      <c r="E135" s="223"/>
      <c r="F135" s="224" t="s">
        <v>372</v>
      </c>
      <c r="G135" s="225" t="s">
        <v>371</v>
      </c>
      <c r="H135" s="226" t="s">
        <v>370</v>
      </c>
      <c r="I135" s="225" t="s">
        <v>369</v>
      </c>
      <c r="J135" s="226" t="s">
        <v>368</v>
      </c>
      <c r="K135" s="227">
        <v>5</v>
      </c>
      <c r="L135" s="228">
        <f t="shared" si="1"/>
        <v>0</v>
      </c>
      <c r="M135" s="213"/>
      <c r="N135" s="215"/>
    </row>
    <row r="136" spans="1:14" s="13" customFormat="1" ht="18.75" x14ac:dyDescent="0.25">
      <c r="A136" s="208"/>
      <c r="B136" s="268"/>
      <c r="C136" s="230"/>
      <c r="D136" s="232"/>
      <c r="E136" s="223"/>
      <c r="F136" s="224"/>
      <c r="G136" s="225"/>
      <c r="H136" s="226"/>
      <c r="I136" s="225"/>
      <c r="J136" s="226"/>
      <c r="K136" s="227"/>
      <c r="L136" s="228"/>
      <c r="M136" s="213"/>
      <c r="N136" s="215"/>
    </row>
    <row r="137" spans="1:14" s="13" customFormat="1" ht="56.25" x14ac:dyDescent="0.25">
      <c r="A137" s="208"/>
      <c r="B137" s="268"/>
      <c r="C137" s="230">
        <v>5</v>
      </c>
      <c r="D137" s="232" t="s">
        <v>239</v>
      </c>
      <c r="E137" s="223"/>
      <c r="F137" s="224" t="s">
        <v>372</v>
      </c>
      <c r="G137" s="225" t="s">
        <v>371</v>
      </c>
      <c r="H137" s="226" t="s">
        <v>370</v>
      </c>
      <c r="I137" s="225" t="s">
        <v>369</v>
      </c>
      <c r="J137" s="226" t="s">
        <v>368</v>
      </c>
      <c r="K137" s="227">
        <v>5</v>
      </c>
      <c r="L137" s="228">
        <f t="shared" si="1"/>
        <v>0</v>
      </c>
      <c r="M137" s="213"/>
      <c r="N137" s="215"/>
    </row>
    <row r="138" spans="1:14" s="13" customFormat="1" ht="18.75" x14ac:dyDescent="0.25">
      <c r="A138" s="208"/>
      <c r="B138" s="268"/>
      <c r="C138" s="230"/>
      <c r="D138" s="232"/>
      <c r="E138" s="223"/>
      <c r="F138" s="224"/>
      <c r="G138" s="225"/>
      <c r="H138" s="226"/>
      <c r="I138" s="225"/>
      <c r="J138" s="226"/>
      <c r="K138" s="227"/>
      <c r="L138" s="228"/>
      <c r="M138" s="213"/>
      <c r="N138" s="215"/>
    </row>
    <row r="139" spans="1:14" s="13" customFormat="1" ht="56.25" x14ac:dyDescent="0.25">
      <c r="A139" s="208"/>
      <c r="B139" s="268"/>
      <c r="C139" s="230">
        <v>6</v>
      </c>
      <c r="D139" s="232" t="s">
        <v>240</v>
      </c>
      <c r="E139" s="223"/>
      <c r="F139" s="224" t="s">
        <v>372</v>
      </c>
      <c r="G139" s="225" t="s">
        <v>371</v>
      </c>
      <c r="H139" s="226" t="s">
        <v>370</v>
      </c>
      <c r="I139" s="225" t="s">
        <v>369</v>
      </c>
      <c r="J139" s="226" t="s">
        <v>368</v>
      </c>
      <c r="K139" s="227">
        <v>5</v>
      </c>
      <c r="L139" s="228">
        <f t="shared" si="1"/>
        <v>0</v>
      </c>
      <c r="M139" s="213"/>
      <c r="N139" s="215"/>
    </row>
    <row r="140" spans="1:14" s="13" customFormat="1" ht="18.75" x14ac:dyDescent="0.25">
      <c r="A140" s="208"/>
      <c r="B140" s="268"/>
      <c r="C140" s="230"/>
      <c r="D140" s="232"/>
      <c r="E140" s="223"/>
      <c r="F140" s="224"/>
      <c r="G140" s="225"/>
      <c r="H140" s="226"/>
      <c r="I140" s="225"/>
      <c r="J140" s="226"/>
      <c r="K140" s="227"/>
      <c r="L140" s="228"/>
      <c r="M140" s="213"/>
      <c r="N140" s="215"/>
    </row>
    <row r="141" spans="1:14" s="13" customFormat="1" ht="37.5" x14ac:dyDescent="0.25">
      <c r="A141" s="208"/>
      <c r="B141" s="268"/>
      <c r="C141" s="230">
        <v>7</v>
      </c>
      <c r="D141" s="232" t="s">
        <v>241</v>
      </c>
      <c r="E141" s="223"/>
      <c r="F141" s="224" t="s">
        <v>372</v>
      </c>
      <c r="G141" s="225" t="s">
        <v>371</v>
      </c>
      <c r="H141" s="226" t="s">
        <v>370</v>
      </c>
      <c r="I141" s="225" t="s">
        <v>369</v>
      </c>
      <c r="J141" s="226" t="s">
        <v>368</v>
      </c>
      <c r="K141" s="227">
        <v>5</v>
      </c>
      <c r="L141" s="228">
        <f t="shared" si="1"/>
        <v>0</v>
      </c>
      <c r="M141" s="213"/>
      <c r="N141" s="215"/>
    </row>
    <row r="142" spans="1:14" s="13" customFormat="1" ht="18.75" x14ac:dyDescent="0.25">
      <c r="A142" s="208"/>
      <c r="B142" s="268"/>
      <c r="C142" s="230"/>
      <c r="D142" s="232"/>
      <c r="E142" s="223"/>
      <c r="F142" s="224"/>
      <c r="G142" s="225"/>
      <c r="H142" s="226"/>
      <c r="I142" s="225"/>
      <c r="J142" s="226"/>
      <c r="K142" s="227"/>
      <c r="L142" s="228"/>
      <c r="M142" s="213"/>
      <c r="N142" s="215"/>
    </row>
    <row r="143" spans="1:14" s="13" customFormat="1" ht="37.5" x14ac:dyDescent="0.25">
      <c r="A143" s="208"/>
      <c r="B143" s="268"/>
      <c r="C143" s="230">
        <v>8</v>
      </c>
      <c r="D143" s="232" t="s">
        <v>242</v>
      </c>
      <c r="E143" s="223"/>
      <c r="F143" s="224" t="s">
        <v>372</v>
      </c>
      <c r="G143" s="225" t="s">
        <v>371</v>
      </c>
      <c r="H143" s="226" t="s">
        <v>370</v>
      </c>
      <c r="I143" s="225" t="s">
        <v>369</v>
      </c>
      <c r="J143" s="226" t="s">
        <v>368</v>
      </c>
      <c r="K143" s="227">
        <v>5</v>
      </c>
      <c r="L143" s="228">
        <f t="shared" si="1"/>
        <v>0</v>
      </c>
      <c r="M143" s="213"/>
      <c r="N143" s="215"/>
    </row>
    <row r="144" spans="1:14" s="13" customFormat="1" ht="18.75" x14ac:dyDescent="0.25">
      <c r="A144" s="208"/>
      <c r="B144" s="268"/>
      <c r="C144" s="230"/>
      <c r="D144" s="232"/>
      <c r="E144" s="223"/>
      <c r="F144" s="224"/>
      <c r="G144" s="225"/>
      <c r="H144" s="226"/>
      <c r="I144" s="225"/>
      <c r="J144" s="226"/>
      <c r="K144" s="227"/>
      <c r="L144" s="228"/>
      <c r="M144" s="213"/>
      <c r="N144" s="215"/>
    </row>
    <row r="145" spans="1:14" s="13" customFormat="1" ht="37.5" x14ac:dyDescent="0.25">
      <c r="A145" s="208"/>
      <c r="B145" s="268"/>
      <c r="C145" s="230">
        <v>9</v>
      </c>
      <c r="D145" s="232" t="s">
        <v>243</v>
      </c>
      <c r="E145" s="223"/>
      <c r="F145" s="224" t="s">
        <v>372</v>
      </c>
      <c r="G145" s="225" t="s">
        <v>371</v>
      </c>
      <c r="H145" s="226" t="s">
        <v>370</v>
      </c>
      <c r="I145" s="225" t="s">
        <v>369</v>
      </c>
      <c r="J145" s="226" t="s">
        <v>368</v>
      </c>
      <c r="K145" s="227">
        <v>5</v>
      </c>
      <c r="L145" s="228">
        <f t="shared" si="1"/>
        <v>0</v>
      </c>
      <c r="M145" s="213"/>
      <c r="N145" s="215"/>
    </row>
    <row r="146" spans="1:14" s="13" customFormat="1" ht="18.75" x14ac:dyDescent="0.25">
      <c r="A146" s="208"/>
      <c r="B146" s="268"/>
      <c r="C146" s="230"/>
      <c r="D146" s="232"/>
      <c r="E146" s="223"/>
      <c r="F146" s="224"/>
      <c r="G146" s="225"/>
      <c r="H146" s="226"/>
      <c r="I146" s="225"/>
      <c r="J146" s="226"/>
      <c r="K146" s="227"/>
      <c r="L146" s="228"/>
      <c r="M146" s="213"/>
      <c r="N146" s="215"/>
    </row>
    <row r="147" spans="1:14" s="13" customFormat="1" ht="37.5" x14ac:dyDescent="0.25">
      <c r="A147" s="208"/>
      <c r="B147" s="268"/>
      <c r="C147" s="230">
        <v>10</v>
      </c>
      <c r="D147" s="232" t="s">
        <v>244</v>
      </c>
      <c r="E147" s="223"/>
      <c r="F147" s="224" t="s">
        <v>372</v>
      </c>
      <c r="G147" s="225" t="s">
        <v>371</v>
      </c>
      <c r="H147" s="226" t="s">
        <v>370</v>
      </c>
      <c r="I147" s="225" t="s">
        <v>369</v>
      </c>
      <c r="J147" s="226" t="s">
        <v>368</v>
      </c>
      <c r="K147" s="227">
        <v>5</v>
      </c>
      <c r="L147" s="228">
        <f t="shared" si="1"/>
        <v>0</v>
      </c>
      <c r="M147" s="213"/>
      <c r="N147" s="215"/>
    </row>
    <row r="148" spans="1:14" s="13" customFormat="1" ht="18.75" x14ac:dyDescent="0.25">
      <c r="A148" s="208"/>
      <c r="B148" s="268"/>
      <c r="C148" s="230"/>
      <c r="D148" s="232"/>
      <c r="E148" s="223"/>
      <c r="F148" s="224"/>
      <c r="G148" s="225"/>
      <c r="H148" s="226"/>
      <c r="I148" s="225"/>
      <c r="J148" s="226"/>
      <c r="K148" s="227"/>
      <c r="L148" s="228"/>
      <c r="M148" s="213"/>
      <c r="N148" s="215"/>
    </row>
    <row r="149" spans="1:14" s="13" customFormat="1" ht="37.5" x14ac:dyDescent="0.25">
      <c r="A149" s="208"/>
      <c r="B149" s="268"/>
      <c r="C149" s="230">
        <v>11</v>
      </c>
      <c r="D149" s="232" t="s">
        <v>245</v>
      </c>
      <c r="E149" s="223"/>
      <c r="F149" s="224" t="s">
        <v>372</v>
      </c>
      <c r="G149" s="225" t="s">
        <v>371</v>
      </c>
      <c r="H149" s="226" t="s">
        <v>370</v>
      </c>
      <c r="I149" s="225" t="s">
        <v>369</v>
      </c>
      <c r="J149" s="226" t="s">
        <v>368</v>
      </c>
      <c r="K149" s="227">
        <v>5</v>
      </c>
      <c r="L149" s="228">
        <f t="shared" si="1"/>
        <v>0</v>
      </c>
      <c r="M149" s="213"/>
      <c r="N149" s="215"/>
    </row>
    <row r="150" spans="1:14" s="13" customFormat="1" ht="37.5" x14ac:dyDescent="0.25">
      <c r="A150" s="208"/>
      <c r="B150" s="268"/>
      <c r="C150" s="230">
        <v>12</v>
      </c>
      <c r="D150" s="232" t="s">
        <v>246</v>
      </c>
      <c r="E150" s="223"/>
      <c r="F150" s="224" t="s">
        <v>372</v>
      </c>
      <c r="G150" s="225" t="s">
        <v>371</v>
      </c>
      <c r="H150" s="226" t="s">
        <v>370</v>
      </c>
      <c r="I150" s="225" t="s">
        <v>369</v>
      </c>
      <c r="J150" s="226" t="s">
        <v>368</v>
      </c>
      <c r="K150" s="227">
        <v>5</v>
      </c>
      <c r="L150" s="228">
        <f t="shared" si="1"/>
        <v>0</v>
      </c>
      <c r="M150" s="213"/>
      <c r="N150" s="215"/>
    </row>
    <row r="151" spans="1:14" s="13" customFormat="1" ht="37.5" x14ac:dyDescent="0.25">
      <c r="A151" s="208"/>
      <c r="B151" s="268"/>
      <c r="C151" s="230">
        <v>13</v>
      </c>
      <c r="D151" s="232" t="s">
        <v>247</v>
      </c>
      <c r="E151" s="223"/>
      <c r="F151" s="224" t="s">
        <v>372</v>
      </c>
      <c r="G151" s="225" t="s">
        <v>371</v>
      </c>
      <c r="H151" s="226" t="s">
        <v>370</v>
      </c>
      <c r="I151" s="225" t="s">
        <v>369</v>
      </c>
      <c r="J151" s="226" t="s">
        <v>368</v>
      </c>
      <c r="K151" s="227">
        <v>5</v>
      </c>
      <c r="L151" s="228">
        <f t="shared" si="1"/>
        <v>0</v>
      </c>
      <c r="M151" s="213"/>
      <c r="N151" s="215"/>
    </row>
    <row r="152" spans="1:14" s="13" customFormat="1" ht="37.5" x14ac:dyDescent="0.25">
      <c r="A152" s="208"/>
      <c r="B152" s="268"/>
      <c r="C152" s="230">
        <v>14</v>
      </c>
      <c r="D152" s="232" t="s">
        <v>248</v>
      </c>
      <c r="E152" s="223"/>
      <c r="F152" s="224" t="s">
        <v>372</v>
      </c>
      <c r="G152" s="225" t="s">
        <v>371</v>
      </c>
      <c r="H152" s="226" t="s">
        <v>370</v>
      </c>
      <c r="I152" s="225" t="s">
        <v>369</v>
      </c>
      <c r="J152" s="226" t="s">
        <v>368</v>
      </c>
      <c r="K152" s="227">
        <v>5</v>
      </c>
      <c r="L152" s="228">
        <f t="shared" si="1"/>
        <v>0</v>
      </c>
      <c r="M152" s="213"/>
      <c r="N152" s="215"/>
    </row>
    <row r="153" spans="1:14" s="13" customFormat="1" ht="18.75" x14ac:dyDescent="0.25">
      <c r="A153" s="208"/>
      <c r="B153" s="268"/>
      <c r="C153" s="230"/>
      <c r="D153" s="213"/>
      <c r="E153" s="211"/>
      <c r="F153" s="212"/>
      <c r="G153" s="213"/>
      <c r="H153" s="214"/>
      <c r="I153" s="213"/>
      <c r="J153" s="214"/>
      <c r="K153" s="213"/>
      <c r="L153" s="211"/>
      <c r="M153" s="213"/>
      <c r="N153" s="215"/>
    </row>
    <row r="154" spans="1:14" s="13" customFormat="1" ht="19.5" x14ac:dyDescent="0.25">
      <c r="A154" s="208"/>
      <c r="B154" s="266"/>
      <c r="C154" s="216" t="s">
        <v>42</v>
      </c>
      <c r="D154" s="217" t="s">
        <v>135</v>
      </c>
      <c r="E154" s="218"/>
      <c r="F154" s="212"/>
      <c r="G154" s="213"/>
      <c r="H154" s="214"/>
      <c r="I154" s="213"/>
      <c r="J154" s="214"/>
      <c r="K154" s="213"/>
      <c r="L154" s="211"/>
      <c r="M154" s="213"/>
      <c r="N154" s="215"/>
    </row>
    <row r="155" spans="1:14" s="13" customFormat="1" ht="19.5" x14ac:dyDescent="0.25">
      <c r="A155" s="208"/>
      <c r="B155" s="267"/>
      <c r="C155" s="216"/>
      <c r="D155" s="217"/>
      <c r="E155" s="220"/>
      <c r="F155" s="212"/>
      <c r="G155" s="213"/>
      <c r="H155" s="214"/>
      <c r="I155" s="213"/>
      <c r="J155" s="214"/>
      <c r="K155" s="213"/>
      <c r="L155" s="211"/>
      <c r="M155" s="213"/>
      <c r="N155" s="215"/>
    </row>
    <row r="156" spans="1:14" s="13" customFormat="1" ht="37.5" x14ac:dyDescent="0.25">
      <c r="A156" s="208"/>
      <c r="B156" s="268"/>
      <c r="C156" s="230">
        <v>1</v>
      </c>
      <c r="D156" s="232" t="s">
        <v>249</v>
      </c>
      <c r="E156" s="223"/>
      <c r="F156" s="224" t="s">
        <v>372</v>
      </c>
      <c r="G156" s="225" t="s">
        <v>371</v>
      </c>
      <c r="H156" s="226" t="s">
        <v>370</v>
      </c>
      <c r="I156" s="225" t="s">
        <v>369</v>
      </c>
      <c r="J156" s="226" t="s">
        <v>368</v>
      </c>
      <c r="K156" s="227">
        <v>5</v>
      </c>
      <c r="L156" s="228">
        <f>IF(K156=1,E156*(1/5),IF(K156=2,E156*(2/5),IF(K156=3,E156*(3/5),IF(K156=4,E156*(4/5),IF(K156=5,E156*(5/5),"sila pilih 1-5")))))</f>
        <v>0</v>
      </c>
      <c r="M156" s="213"/>
      <c r="N156" s="215"/>
    </row>
    <row r="157" spans="1:14" s="13" customFormat="1" ht="37.5" x14ac:dyDescent="0.25">
      <c r="A157" s="208"/>
      <c r="B157" s="268"/>
      <c r="C157" s="230">
        <v>2</v>
      </c>
      <c r="D157" s="232" t="s">
        <v>250</v>
      </c>
      <c r="E157" s="223"/>
      <c r="F157" s="224" t="s">
        <v>372</v>
      </c>
      <c r="G157" s="225" t="s">
        <v>371</v>
      </c>
      <c r="H157" s="226" t="s">
        <v>370</v>
      </c>
      <c r="I157" s="225" t="s">
        <v>369</v>
      </c>
      <c r="J157" s="226" t="s">
        <v>368</v>
      </c>
      <c r="K157" s="227">
        <v>5</v>
      </c>
      <c r="L157" s="228">
        <f>IF(K157=1,E157*(1/5),IF(K157=2,E157*(2/5),IF(K157=3,E157*(3/5),IF(K157=4,E157*(4/5),IF(K157=5,E157*(5/5),"sila pilih 1-5")))))</f>
        <v>0</v>
      </c>
      <c r="M157" s="213"/>
      <c r="N157" s="215"/>
    </row>
    <row r="158" spans="1:14" s="13" customFormat="1" ht="37.5" x14ac:dyDescent="0.25">
      <c r="A158" s="208"/>
      <c r="B158" s="268"/>
      <c r="C158" s="230">
        <v>3</v>
      </c>
      <c r="D158" s="232" t="s">
        <v>251</v>
      </c>
      <c r="E158" s="223"/>
      <c r="F158" s="224" t="s">
        <v>372</v>
      </c>
      <c r="G158" s="225" t="s">
        <v>371</v>
      </c>
      <c r="H158" s="226" t="s">
        <v>370</v>
      </c>
      <c r="I158" s="225" t="s">
        <v>369</v>
      </c>
      <c r="J158" s="226" t="s">
        <v>368</v>
      </c>
      <c r="K158" s="227">
        <v>5</v>
      </c>
      <c r="L158" s="228">
        <f>IF(K158=1,E158*(1/5),IF(K158=2,E158*(2/5),IF(K158=3,E158*(3/5),IF(K158=4,E158*(4/5),IF(K158=5,E158*(5/5),"sila pilih 1-5")))))</f>
        <v>0</v>
      </c>
      <c r="M158" s="213"/>
      <c r="N158" s="215"/>
    </row>
    <row r="159" spans="1:14" s="13" customFormat="1" ht="18.75" x14ac:dyDescent="0.25">
      <c r="A159" s="208"/>
      <c r="B159" s="268"/>
      <c r="C159" s="230"/>
      <c r="D159" s="213"/>
      <c r="E159" s="211"/>
      <c r="F159" s="212"/>
      <c r="G159" s="213"/>
      <c r="H159" s="214"/>
      <c r="I159" s="213"/>
      <c r="J159" s="214"/>
      <c r="K159" s="213"/>
      <c r="L159" s="211"/>
      <c r="M159" s="213"/>
      <c r="N159" s="215"/>
    </row>
    <row r="160" spans="1:14" s="13" customFormat="1" ht="19.5" x14ac:dyDescent="0.25">
      <c r="A160" s="208"/>
      <c r="B160" s="266"/>
      <c r="C160" s="216" t="s">
        <v>138</v>
      </c>
      <c r="D160" s="234" t="s">
        <v>139</v>
      </c>
      <c r="E160" s="218"/>
      <c r="F160" s="212"/>
      <c r="G160" s="213"/>
      <c r="H160" s="214"/>
      <c r="I160" s="213"/>
      <c r="J160" s="214"/>
      <c r="K160" s="213"/>
      <c r="L160" s="211"/>
      <c r="M160" s="213"/>
      <c r="N160" s="215"/>
    </row>
    <row r="161" spans="1:14" s="13" customFormat="1" ht="19.5" x14ac:dyDescent="0.25">
      <c r="A161" s="208"/>
      <c r="B161" s="266"/>
      <c r="C161" s="216"/>
      <c r="D161" s="234"/>
      <c r="E161" s="218"/>
      <c r="F161" s="212"/>
      <c r="G161" s="213"/>
      <c r="H161" s="214"/>
      <c r="I161" s="213"/>
      <c r="J161" s="214"/>
      <c r="K161" s="213"/>
      <c r="L161" s="211"/>
      <c r="M161" s="213"/>
      <c r="N161" s="215"/>
    </row>
    <row r="162" spans="1:14" s="13" customFormat="1" ht="19.5" x14ac:dyDescent="0.25">
      <c r="A162" s="53"/>
      <c r="B162" s="57" t="s">
        <v>252</v>
      </c>
      <c r="C162" s="58"/>
      <c r="D162" s="55" t="s">
        <v>253</v>
      </c>
      <c r="E162" s="83">
        <v>1</v>
      </c>
      <c r="F162" s="257"/>
      <c r="G162" s="258"/>
      <c r="H162" s="259"/>
      <c r="I162" s="258"/>
      <c r="J162" s="259"/>
      <c r="K162" s="258"/>
      <c r="L162" s="260"/>
      <c r="M162" s="258"/>
      <c r="N162" s="51"/>
    </row>
    <row r="163" spans="1:14" s="13" customFormat="1" ht="18.75" x14ac:dyDescent="0.25">
      <c r="A163" s="208"/>
      <c r="B163" s="268"/>
      <c r="C163" s="230"/>
      <c r="D163" s="213"/>
      <c r="E163" s="211"/>
      <c r="F163" s="212"/>
      <c r="G163" s="213"/>
      <c r="H163" s="214"/>
      <c r="I163" s="213"/>
      <c r="J163" s="214"/>
      <c r="K163" s="213"/>
      <c r="L163" s="211"/>
      <c r="M163" s="213"/>
      <c r="N163" s="215"/>
    </row>
    <row r="164" spans="1:14" s="13" customFormat="1" ht="19.5" x14ac:dyDescent="0.25">
      <c r="A164" s="208"/>
      <c r="B164" s="266"/>
      <c r="C164" s="216" t="s">
        <v>16</v>
      </c>
      <c r="D164" s="217" t="s">
        <v>123</v>
      </c>
      <c r="E164" s="218"/>
      <c r="F164" s="212"/>
      <c r="G164" s="213"/>
      <c r="H164" s="214"/>
      <c r="I164" s="213"/>
      <c r="J164" s="214"/>
      <c r="K164" s="213"/>
      <c r="L164" s="211"/>
      <c r="M164" s="213"/>
      <c r="N164" s="215"/>
    </row>
    <row r="165" spans="1:14" s="13" customFormat="1" ht="19.5" x14ac:dyDescent="0.25">
      <c r="A165" s="208"/>
      <c r="B165" s="267"/>
      <c r="C165" s="216"/>
      <c r="D165" s="217"/>
      <c r="E165" s="220"/>
      <c r="F165" s="212"/>
      <c r="G165" s="213"/>
      <c r="H165" s="214"/>
      <c r="I165" s="213"/>
      <c r="J165" s="214"/>
      <c r="K165" s="213"/>
      <c r="L165" s="211"/>
      <c r="M165" s="213"/>
      <c r="N165" s="215"/>
    </row>
    <row r="166" spans="1:14" s="13" customFormat="1" ht="37.5" x14ac:dyDescent="0.25">
      <c r="A166" s="208"/>
      <c r="B166" s="268"/>
      <c r="C166" s="230">
        <v>1</v>
      </c>
      <c r="D166" s="232" t="s">
        <v>254</v>
      </c>
      <c r="E166" s="223"/>
      <c r="F166" s="224" t="s">
        <v>372</v>
      </c>
      <c r="G166" s="225" t="s">
        <v>371</v>
      </c>
      <c r="H166" s="226" t="s">
        <v>370</v>
      </c>
      <c r="I166" s="225" t="s">
        <v>369</v>
      </c>
      <c r="J166" s="226" t="s">
        <v>368</v>
      </c>
      <c r="K166" s="227">
        <v>5</v>
      </c>
      <c r="L166" s="228">
        <f>IF(K166=1,E166*(1/5),IF(K166=2,E166*(2/5),IF(K166=3,E166*(3/5),IF(K166=4,E166*(4/5),IF(K166=5,E166*(5/5),"sila pilih 1-5")))))</f>
        <v>0</v>
      </c>
      <c r="M166" s="232" t="s">
        <v>470</v>
      </c>
      <c r="N166" s="215"/>
    </row>
    <row r="167" spans="1:14" s="13" customFormat="1" ht="18.75" x14ac:dyDescent="0.25">
      <c r="A167" s="208"/>
      <c r="B167" s="268"/>
      <c r="C167" s="230"/>
      <c r="D167" s="232"/>
      <c r="E167" s="211"/>
      <c r="F167" s="212"/>
      <c r="G167" s="213"/>
      <c r="H167" s="214"/>
      <c r="I167" s="213"/>
      <c r="J167" s="214"/>
      <c r="K167" s="213"/>
      <c r="L167" s="211"/>
      <c r="M167" s="213"/>
      <c r="N167" s="215"/>
    </row>
    <row r="168" spans="1:14" s="13" customFormat="1" ht="19.5" x14ac:dyDescent="0.25">
      <c r="A168" s="208"/>
      <c r="B168" s="266"/>
      <c r="C168" s="216" t="s">
        <v>41</v>
      </c>
      <c r="D168" s="217" t="s">
        <v>125</v>
      </c>
      <c r="E168" s="218"/>
      <c r="F168" s="212"/>
      <c r="G168" s="213"/>
      <c r="H168" s="214"/>
      <c r="I168" s="213"/>
      <c r="J168" s="214"/>
      <c r="K168" s="213"/>
      <c r="L168" s="211"/>
      <c r="M168" s="213"/>
      <c r="N168" s="215"/>
    </row>
    <row r="169" spans="1:14" s="13" customFormat="1" ht="19.5" x14ac:dyDescent="0.25">
      <c r="A169" s="208"/>
      <c r="B169" s="267"/>
      <c r="C169" s="216"/>
      <c r="D169" s="217"/>
      <c r="E169" s="220"/>
      <c r="F169" s="212"/>
      <c r="G169" s="213"/>
      <c r="H169" s="214"/>
      <c r="I169" s="213"/>
      <c r="J169" s="214"/>
      <c r="K169" s="213"/>
      <c r="L169" s="211"/>
      <c r="M169" s="213"/>
      <c r="N169" s="215"/>
    </row>
    <row r="170" spans="1:14" s="13" customFormat="1" ht="37.5" x14ac:dyDescent="0.25">
      <c r="A170" s="208"/>
      <c r="B170" s="268"/>
      <c r="C170" s="230">
        <v>1</v>
      </c>
      <c r="D170" s="232" t="s">
        <v>255</v>
      </c>
      <c r="E170" s="223"/>
      <c r="F170" s="224" t="s">
        <v>372</v>
      </c>
      <c r="G170" s="225" t="s">
        <v>371</v>
      </c>
      <c r="H170" s="226" t="s">
        <v>370</v>
      </c>
      <c r="I170" s="225" t="s">
        <v>369</v>
      </c>
      <c r="J170" s="226" t="s">
        <v>368</v>
      </c>
      <c r="K170" s="227">
        <v>5</v>
      </c>
      <c r="L170" s="228">
        <f>IF(K170=1,E170*(1/5),IF(K170=2,E170*(2/5),IF(K170=3,E170*(3/5),IF(K170=4,E170*(4/5),IF(K170=5,E170*(5/5),"sila pilih 1-5")))))</f>
        <v>0</v>
      </c>
      <c r="M170" s="213"/>
      <c r="N170" s="215"/>
    </row>
    <row r="171" spans="1:14" s="13" customFormat="1" ht="18.75" x14ac:dyDescent="0.25">
      <c r="A171" s="208"/>
      <c r="B171" s="268"/>
      <c r="C171" s="230"/>
      <c r="D171" s="232"/>
      <c r="E171" s="223"/>
      <c r="F171" s="224"/>
      <c r="G171" s="225"/>
      <c r="H171" s="226"/>
      <c r="I171" s="225"/>
      <c r="J171" s="226"/>
      <c r="K171" s="227"/>
      <c r="L171" s="228"/>
      <c r="M171" s="213"/>
      <c r="N171" s="215"/>
    </row>
    <row r="172" spans="1:14" s="13" customFormat="1" ht="37.5" x14ac:dyDescent="0.25">
      <c r="A172" s="208"/>
      <c r="B172" s="268"/>
      <c r="C172" s="230">
        <v>2</v>
      </c>
      <c r="D172" s="232" t="s">
        <v>256</v>
      </c>
      <c r="E172" s="223"/>
      <c r="F172" s="224" t="s">
        <v>372</v>
      </c>
      <c r="G172" s="225" t="s">
        <v>371</v>
      </c>
      <c r="H172" s="226" t="s">
        <v>370</v>
      </c>
      <c r="I172" s="225" t="s">
        <v>369</v>
      </c>
      <c r="J172" s="226" t="s">
        <v>368</v>
      </c>
      <c r="K172" s="227">
        <v>5</v>
      </c>
      <c r="L172" s="228">
        <f>IF(K172=1,E172*(1/5),IF(K172=2,E172*(2/5),IF(K172=3,E172*(3/5),IF(K172=4,E172*(4/5),IF(K172=5,E172*(5/5),"sila pilih 1-5")))))</f>
        <v>0</v>
      </c>
      <c r="M172" s="213"/>
      <c r="N172" s="215"/>
    </row>
    <row r="173" spans="1:14" s="13" customFormat="1" ht="18.75" x14ac:dyDescent="0.25">
      <c r="A173" s="208"/>
      <c r="B173" s="268"/>
      <c r="C173" s="230"/>
      <c r="D173" s="232"/>
      <c r="E173" s="223"/>
      <c r="F173" s="224"/>
      <c r="G173" s="225"/>
      <c r="H173" s="226"/>
      <c r="I173" s="225"/>
      <c r="J173" s="226"/>
      <c r="K173" s="227"/>
      <c r="L173" s="228"/>
      <c r="M173" s="213"/>
      <c r="N173" s="215"/>
    </row>
    <row r="174" spans="1:14" s="13" customFormat="1" ht="38.25" x14ac:dyDescent="0.25">
      <c r="A174" s="208"/>
      <c r="B174" s="268"/>
      <c r="C174" s="230">
        <v>3</v>
      </c>
      <c r="D174" s="232" t="s">
        <v>257</v>
      </c>
      <c r="E174" s="223"/>
      <c r="F174" s="224" t="s">
        <v>372</v>
      </c>
      <c r="G174" s="225" t="s">
        <v>371</v>
      </c>
      <c r="H174" s="226" t="s">
        <v>370</v>
      </c>
      <c r="I174" s="225" t="s">
        <v>369</v>
      </c>
      <c r="J174" s="226" t="s">
        <v>368</v>
      </c>
      <c r="K174" s="227">
        <v>5</v>
      </c>
      <c r="L174" s="228">
        <f>IF(K174=1,E174*(1/5),IF(K174=2,E174*(2/5),IF(K174=3,E174*(3/5),IF(K174=4,E174*(4/5),IF(K174=5,E174*(5/5),"sila pilih 1-5")))))</f>
        <v>0</v>
      </c>
      <c r="M174" s="213"/>
      <c r="N174" s="215"/>
    </row>
    <row r="175" spans="1:14" s="13" customFormat="1" ht="18.75" x14ac:dyDescent="0.25">
      <c r="A175" s="208"/>
      <c r="B175" s="268"/>
      <c r="C175" s="230"/>
      <c r="D175" s="232"/>
      <c r="E175" s="223"/>
      <c r="F175" s="224"/>
      <c r="G175" s="225"/>
      <c r="H175" s="226"/>
      <c r="I175" s="225"/>
      <c r="J175" s="226"/>
      <c r="K175" s="227"/>
      <c r="L175" s="228"/>
      <c r="M175" s="213"/>
      <c r="N175" s="215"/>
    </row>
    <row r="176" spans="1:14" s="13" customFormat="1" ht="37.5" x14ac:dyDescent="0.25">
      <c r="A176" s="208"/>
      <c r="B176" s="268"/>
      <c r="C176" s="230">
        <v>4</v>
      </c>
      <c r="D176" s="232" t="s">
        <v>258</v>
      </c>
      <c r="E176" s="223"/>
      <c r="F176" s="224" t="s">
        <v>372</v>
      </c>
      <c r="G176" s="225" t="s">
        <v>371</v>
      </c>
      <c r="H176" s="226" t="s">
        <v>370</v>
      </c>
      <c r="I176" s="225" t="s">
        <v>369</v>
      </c>
      <c r="J176" s="226" t="s">
        <v>368</v>
      </c>
      <c r="K176" s="227">
        <v>5</v>
      </c>
      <c r="L176" s="228">
        <f>IF(K176=1,E176*(1/5),IF(K176=2,E176*(2/5),IF(K176=3,E176*(3/5),IF(K176=4,E176*(4/5),IF(K176=5,E176*(5/5),"sila pilih 1-5")))))</f>
        <v>0</v>
      </c>
      <c r="M176" s="213"/>
      <c r="N176" s="215"/>
    </row>
    <row r="177" spans="1:14" s="13" customFormat="1" ht="18.75" x14ac:dyDescent="0.25">
      <c r="A177" s="208"/>
      <c r="B177" s="268"/>
      <c r="C177" s="230"/>
      <c r="D177" s="232"/>
      <c r="E177" s="223"/>
      <c r="F177" s="224"/>
      <c r="G177" s="225"/>
      <c r="H177" s="226"/>
      <c r="I177" s="225"/>
      <c r="J177" s="226"/>
      <c r="K177" s="227"/>
      <c r="L177" s="228"/>
      <c r="M177" s="213"/>
      <c r="N177" s="215"/>
    </row>
    <row r="178" spans="1:14" s="13" customFormat="1" ht="37.5" x14ac:dyDescent="0.25">
      <c r="A178" s="208"/>
      <c r="B178" s="268"/>
      <c r="C178" s="230">
        <v>5</v>
      </c>
      <c r="D178" s="232" t="s">
        <v>259</v>
      </c>
      <c r="E178" s="223"/>
      <c r="F178" s="224" t="s">
        <v>372</v>
      </c>
      <c r="G178" s="225" t="s">
        <v>371</v>
      </c>
      <c r="H178" s="226" t="s">
        <v>370</v>
      </c>
      <c r="I178" s="225" t="s">
        <v>369</v>
      </c>
      <c r="J178" s="226" t="s">
        <v>368</v>
      </c>
      <c r="K178" s="227">
        <v>5</v>
      </c>
      <c r="L178" s="228">
        <f>IF(K178=1,E178*(1/5),IF(K178=2,E178*(2/5),IF(K178=3,E178*(3/5),IF(K178=4,E178*(4/5),IF(K178=5,E178*(5/5),"sila pilih 1-5")))))</f>
        <v>0</v>
      </c>
      <c r="M178" s="213"/>
      <c r="N178" s="215"/>
    </row>
    <row r="179" spans="1:14" s="13" customFormat="1" ht="19.5" x14ac:dyDescent="0.25">
      <c r="A179" s="208"/>
      <c r="B179" s="268"/>
      <c r="C179" s="230"/>
      <c r="D179" s="276" t="s">
        <v>260</v>
      </c>
      <c r="E179" s="223"/>
      <c r="F179" s="224"/>
      <c r="G179" s="225"/>
      <c r="H179" s="226"/>
      <c r="I179" s="225"/>
      <c r="J179" s="226"/>
      <c r="K179" s="227"/>
      <c r="L179" s="228"/>
      <c r="M179" s="213"/>
      <c r="N179" s="215"/>
    </row>
    <row r="180" spans="1:14" s="13" customFormat="1" ht="37.5" x14ac:dyDescent="0.25">
      <c r="A180" s="208"/>
      <c r="B180" s="268"/>
      <c r="C180" s="277" t="s">
        <v>261</v>
      </c>
      <c r="D180" s="233" t="s">
        <v>262</v>
      </c>
      <c r="E180" s="223"/>
      <c r="F180" s="224" t="s">
        <v>372</v>
      </c>
      <c r="G180" s="225" t="s">
        <v>371</v>
      </c>
      <c r="H180" s="226" t="s">
        <v>370</v>
      </c>
      <c r="I180" s="225" t="s">
        <v>369</v>
      </c>
      <c r="J180" s="226" t="s">
        <v>368</v>
      </c>
      <c r="K180" s="227">
        <v>5</v>
      </c>
      <c r="L180" s="228">
        <f>IF(K180=1,E180*(1/5),IF(K180=2,E180*(2/5),IF(K180=3,E180*(3/5),IF(K180=4,E180*(4/5),IF(K180=5,E180*(5/5),"sila pilih 1-5")))))</f>
        <v>0</v>
      </c>
      <c r="M180" s="213"/>
      <c r="N180" s="215"/>
    </row>
    <row r="181" spans="1:14" s="13" customFormat="1" ht="18.75" x14ac:dyDescent="0.25">
      <c r="A181" s="208"/>
      <c r="B181" s="268"/>
      <c r="C181" s="277"/>
      <c r="D181" s="233"/>
      <c r="E181" s="223"/>
      <c r="F181" s="224"/>
      <c r="G181" s="225"/>
      <c r="H181" s="226"/>
      <c r="I181" s="225"/>
      <c r="J181" s="226"/>
      <c r="K181" s="227"/>
      <c r="L181" s="228"/>
      <c r="M181" s="213"/>
      <c r="N181" s="215"/>
    </row>
    <row r="182" spans="1:14" s="13" customFormat="1" ht="37.5" x14ac:dyDescent="0.25">
      <c r="A182" s="208"/>
      <c r="B182" s="268"/>
      <c r="C182" s="277" t="s">
        <v>263</v>
      </c>
      <c r="D182" s="233" t="s">
        <v>264</v>
      </c>
      <c r="E182" s="223"/>
      <c r="F182" s="224" t="s">
        <v>372</v>
      </c>
      <c r="G182" s="225" t="s">
        <v>371</v>
      </c>
      <c r="H182" s="226" t="s">
        <v>370</v>
      </c>
      <c r="I182" s="225" t="s">
        <v>369</v>
      </c>
      <c r="J182" s="226" t="s">
        <v>368</v>
      </c>
      <c r="K182" s="227">
        <v>5</v>
      </c>
      <c r="L182" s="228">
        <f>IF(K182=1,E182*(1/5),IF(K182=2,E182*(2/5),IF(K182=3,E182*(3/5),IF(K182=4,E182*(4/5),IF(K182=5,E182*(5/5),"sila pilih 1-5")))))</f>
        <v>0</v>
      </c>
      <c r="M182" s="213"/>
      <c r="N182" s="215"/>
    </row>
    <row r="183" spans="1:14" s="13" customFormat="1" ht="37.5" x14ac:dyDescent="0.25">
      <c r="A183" s="208"/>
      <c r="B183" s="268"/>
      <c r="C183" s="277" t="s">
        <v>265</v>
      </c>
      <c r="D183" s="233" t="s">
        <v>266</v>
      </c>
      <c r="E183" s="223"/>
      <c r="F183" s="224" t="s">
        <v>372</v>
      </c>
      <c r="G183" s="225" t="s">
        <v>371</v>
      </c>
      <c r="H183" s="226" t="s">
        <v>370</v>
      </c>
      <c r="I183" s="225" t="s">
        <v>369</v>
      </c>
      <c r="J183" s="226" t="s">
        <v>368</v>
      </c>
      <c r="K183" s="227">
        <v>5</v>
      </c>
      <c r="L183" s="228">
        <f>IF(K183=1,E183*(1/5),IF(K183=2,E183*(2/5),IF(K183=3,E183*(3/5),IF(K183=4,E183*(4/5),IF(K183=5,E183*(5/5),"sila pilih 1-5")))))</f>
        <v>0</v>
      </c>
      <c r="M183" s="213"/>
      <c r="N183" s="215"/>
    </row>
    <row r="184" spans="1:14" s="13" customFormat="1" ht="18.75" x14ac:dyDescent="0.25">
      <c r="A184" s="208"/>
      <c r="B184" s="268"/>
      <c r="C184" s="230"/>
      <c r="D184" s="213"/>
      <c r="E184" s="223"/>
      <c r="F184" s="224"/>
      <c r="G184" s="225"/>
      <c r="H184" s="226"/>
      <c r="I184" s="225"/>
      <c r="J184" s="226"/>
      <c r="K184" s="227"/>
      <c r="L184" s="228"/>
      <c r="M184" s="213"/>
      <c r="N184" s="215"/>
    </row>
    <row r="185" spans="1:14" s="13" customFormat="1" ht="19.5" x14ac:dyDescent="0.25">
      <c r="A185" s="208"/>
      <c r="B185" s="268"/>
      <c r="C185" s="230"/>
      <c r="D185" s="276" t="s">
        <v>267</v>
      </c>
      <c r="E185" s="223"/>
      <c r="F185" s="224"/>
      <c r="G185" s="225"/>
      <c r="H185" s="226"/>
      <c r="I185" s="225"/>
      <c r="J185" s="226"/>
      <c r="K185" s="227"/>
      <c r="L185" s="228"/>
      <c r="M185" s="213"/>
      <c r="N185" s="215"/>
    </row>
    <row r="186" spans="1:14" s="13" customFormat="1" ht="38.25" x14ac:dyDescent="0.25">
      <c r="A186" s="208"/>
      <c r="B186" s="268"/>
      <c r="C186" s="277" t="s">
        <v>261</v>
      </c>
      <c r="D186" s="233" t="s">
        <v>268</v>
      </c>
      <c r="E186" s="223"/>
      <c r="F186" s="224" t="s">
        <v>372</v>
      </c>
      <c r="G186" s="225" t="s">
        <v>371</v>
      </c>
      <c r="H186" s="226" t="s">
        <v>370</v>
      </c>
      <c r="I186" s="225" t="s">
        <v>369</v>
      </c>
      <c r="J186" s="226" t="s">
        <v>368</v>
      </c>
      <c r="K186" s="227">
        <v>5</v>
      </c>
      <c r="L186" s="228">
        <f>IF(K186=1,E186*(1/5),IF(K186=2,E186*(2/5),IF(K186=3,E186*(3/5),IF(K186=4,E186*(4/5),IF(K186=5,E186*(5/5),"sila pilih 1-5")))))</f>
        <v>0</v>
      </c>
      <c r="M186" s="213"/>
      <c r="N186" s="215"/>
    </row>
    <row r="187" spans="1:14" s="13" customFormat="1" ht="18.75" x14ac:dyDescent="0.25">
      <c r="A187" s="208"/>
      <c r="B187" s="268"/>
      <c r="C187" s="277"/>
      <c r="D187" s="233"/>
      <c r="E187" s="223"/>
      <c r="F187" s="224"/>
      <c r="G187" s="225"/>
      <c r="H187" s="226"/>
      <c r="I187" s="225"/>
      <c r="J187" s="226"/>
      <c r="K187" s="227"/>
      <c r="L187" s="228"/>
      <c r="M187" s="213"/>
      <c r="N187" s="215"/>
    </row>
    <row r="188" spans="1:14" s="13" customFormat="1" ht="58.5" x14ac:dyDescent="0.25">
      <c r="A188" s="208"/>
      <c r="B188" s="268"/>
      <c r="C188" s="277" t="s">
        <v>263</v>
      </c>
      <c r="D188" s="233" t="s">
        <v>269</v>
      </c>
      <c r="E188" s="223"/>
      <c r="F188" s="224" t="s">
        <v>372</v>
      </c>
      <c r="G188" s="225" t="s">
        <v>371</v>
      </c>
      <c r="H188" s="226" t="s">
        <v>370</v>
      </c>
      <c r="I188" s="225" t="s">
        <v>369</v>
      </c>
      <c r="J188" s="226" t="s">
        <v>368</v>
      </c>
      <c r="K188" s="227">
        <v>5</v>
      </c>
      <c r="L188" s="228">
        <f>IF(K188=1,E188*(1/5),IF(K188=2,E188*(2/5),IF(K188=3,E188*(3/5),IF(K188=4,E188*(4/5),IF(K188=5,E188*(5/5),"sila pilih 1-5")))))</f>
        <v>0</v>
      </c>
      <c r="M188" s="213"/>
      <c r="N188" s="215"/>
    </row>
    <row r="189" spans="1:14" s="13" customFormat="1" ht="18.75" x14ac:dyDescent="0.25">
      <c r="A189" s="208"/>
      <c r="B189" s="268"/>
      <c r="C189" s="277"/>
      <c r="D189" s="233"/>
      <c r="E189" s="223"/>
      <c r="F189" s="224"/>
      <c r="G189" s="225"/>
      <c r="H189" s="226"/>
      <c r="I189" s="225"/>
      <c r="J189" s="226"/>
      <c r="K189" s="227"/>
      <c r="L189" s="228"/>
      <c r="M189" s="213"/>
      <c r="N189" s="215"/>
    </row>
    <row r="190" spans="1:14" s="13" customFormat="1" ht="56.25" x14ac:dyDescent="0.25">
      <c r="A190" s="208"/>
      <c r="B190" s="268"/>
      <c r="C190" s="277" t="s">
        <v>265</v>
      </c>
      <c r="D190" s="233" t="s">
        <v>270</v>
      </c>
      <c r="E190" s="223"/>
      <c r="F190" s="224" t="s">
        <v>372</v>
      </c>
      <c r="G190" s="225" t="s">
        <v>371</v>
      </c>
      <c r="H190" s="226" t="s">
        <v>370</v>
      </c>
      <c r="I190" s="225" t="s">
        <v>369</v>
      </c>
      <c r="J190" s="226" t="s">
        <v>368</v>
      </c>
      <c r="K190" s="227">
        <v>5</v>
      </c>
      <c r="L190" s="228">
        <f>IF(K190=1,E190*(1/5),IF(K190=2,E190*(2/5),IF(K190=3,E190*(3/5),IF(K190=4,E190*(4/5),IF(K190=5,E190*(5/5),"sila pilih 1-5")))))</f>
        <v>0</v>
      </c>
      <c r="M190" s="213"/>
      <c r="N190" s="215"/>
    </row>
    <row r="191" spans="1:14" s="13" customFormat="1" ht="18.75" x14ac:dyDescent="0.25">
      <c r="A191" s="208"/>
      <c r="B191" s="268"/>
      <c r="C191" s="277"/>
      <c r="D191" s="233"/>
      <c r="E191" s="223"/>
      <c r="F191" s="224"/>
      <c r="G191" s="225"/>
      <c r="H191" s="226"/>
      <c r="I191" s="225"/>
      <c r="J191" s="226"/>
      <c r="K191" s="227"/>
      <c r="L191" s="228"/>
      <c r="M191" s="213"/>
      <c r="N191" s="215"/>
    </row>
    <row r="192" spans="1:14" s="13" customFormat="1" ht="37.5" x14ac:dyDescent="0.25">
      <c r="A192" s="208"/>
      <c r="B192" s="268"/>
      <c r="C192" s="230">
        <v>6</v>
      </c>
      <c r="D192" s="232" t="s">
        <v>271</v>
      </c>
      <c r="E192" s="223"/>
      <c r="F192" s="224" t="s">
        <v>372</v>
      </c>
      <c r="G192" s="225" t="s">
        <v>371</v>
      </c>
      <c r="H192" s="226" t="s">
        <v>370</v>
      </c>
      <c r="I192" s="225" t="s">
        <v>369</v>
      </c>
      <c r="J192" s="226" t="s">
        <v>368</v>
      </c>
      <c r="K192" s="227">
        <v>5</v>
      </c>
      <c r="L192" s="228">
        <f>IF(K192=1,E192*(1/5),IF(K192=2,E192*(2/5),IF(K192=3,E192*(3/5),IF(K192=4,E192*(4/5),IF(K192=5,E192*(5/5),"sila pilih 1-5")))))</f>
        <v>0</v>
      </c>
      <c r="M192" s="213"/>
      <c r="N192" s="215"/>
    </row>
    <row r="193" spans="1:14" s="13" customFormat="1" ht="18.75" x14ac:dyDescent="0.25">
      <c r="A193" s="208"/>
      <c r="B193" s="268"/>
      <c r="C193" s="230"/>
      <c r="D193" s="232"/>
      <c r="E193" s="223"/>
      <c r="F193" s="224"/>
      <c r="G193" s="225"/>
      <c r="H193" s="226"/>
      <c r="I193" s="225"/>
      <c r="J193" s="226"/>
      <c r="K193" s="227"/>
      <c r="L193" s="228"/>
      <c r="M193" s="213"/>
      <c r="N193" s="215"/>
    </row>
    <row r="194" spans="1:14" s="13" customFormat="1" ht="26.25" customHeight="1" x14ac:dyDescent="0.25">
      <c r="A194" s="208"/>
      <c r="B194" s="268"/>
      <c r="C194" s="230">
        <v>7</v>
      </c>
      <c r="D194" s="232" t="s">
        <v>248</v>
      </c>
      <c r="E194" s="223"/>
      <c r="F194" s="224" t="s">
        <v>372</v>
      </c>
      <c r="G194" s="225" t="s">
        <v>371</v>
      </c>
      <c r="H194" s="226" t="s">
        <v>370</v>
      </c>
      <c r="I194" s="225" t="s">
        <v>369</v>
      </c>
      <c r="J194" s="226" t="s">
        <v>368</v>
      </c>
      <c r="K194" s="227">
        <v>5</v>
      </c>
      <c r="L194" s="228">
        <f>IF(K194=1,E194*(1/5),IF(K194=2,E194*(2/5),IF(K194=3,E194*(3/5),IF(K194=4,E194*(4/5),IF(K194=5,E194*(5/5),"sila pilih 1-5")))))</f>
        <v>0</v>
      </c>
      <c r="M194" s="213"/>
      <c r="N194" s="215"/>
    </row>
    <row r="195" spans="1:14" s="13" customFormat="1" ht="18.75" x14ac:dyDescent="0.25">
      <c r="A195" s="208"/>
      <c r="B195" s="268"/>
      <c r="C195" s="230"/>
      <c r="D195" s="213"/>
      <c r="E195" s="211"/>
      <c r="F195" s="212"/>
      <c r="G195" s="213"/>
      <c r="H195" s="214"/>
      <c r="I195" s="213"/>
      <c r="J195" s="214"/>
      <c r="K195" s="213"/>
      <c r="L195" s="211"/>
      <c r="M195" s="213"/>
      <c r="N195" s="215"/>
    </row>
    <row r="196" spans="1:14" s="13" customFormat="1" ht="19.5" x14ac:dyDescent="0.25">
      <c r="A196" s="208"/>
      <c r="B196" s="266"/>
      <c r="C196" s="216" t="s">
        <v>42</v>
      </c>
      <c r="D196" s="217" t="s">
        <v>135</v>
      </c>
      <c r="E196" s="218"/>
      <c r="F196" s="212"/>
      <c r="G196" s="213"/>
      <c r="H196" s="214"/>
      <c r="I196" s="213"/>
      <c r="J196" s="214"/>
      <c r="K196" s="213"/>
      <c r="L196" s="211"/>
      <c r="M196" s="213"/>
      <c r="N196" s="215"/>
    </row>
    <row r="197" spans="1:14" s="13" customFormat="1" ht="19.5" x14ac:dyDescent="0.25">
      <c r="A197" s="208"/>
      <c r="B197" s="267"/>
      <c r="C197" s="216"/>
      <c r="D197" s="217"/>
      <c r="E197" s="220"/>
      <c r="F197" s="212"/>
      <c r="G197" s="213"/>
      <c r="H197" s="214"/>
      <c r="I197" s="213"/>
      <c r="J197" s="214"/>
      <c r="K197" s="213"/>
      <c r="L197" s="211"/>
      <c r="M197" s="213"/>
      <c r="N197" s="215"/>
    </row>
    <row r="198" spans="1:14" s="13" customFormat="1" ht="37.5" x14ac:dyDescent="0.25">
      <c r="A198" s="208"/>
      <c r="B198" s="268"/>
      <c r="C198" s="230">
        <v>1</v>
      </c>
      <c r="D198" s="233" t="s">
        <v>249</v>
      </c>
      <c r="E198" s="223"/>
      <c r="F198" s="224" t="s">
        <v>372</v>
      </c>
      <c r="G198" s="225" t="s">
        <v>371</v>
      </c>
      <c r="H198" s="226" t="s">
        <v>370</v>
      </c>
      <c r="I198" s="225" t="s">
        <v>369</v>
      </c>
      <c r="J198" s="226" t="s">
        <v>368</v>
      </c>
      <c r="K198" s="227">
        <v>5</v>
      </c>
      <c r="L198" s="228">
        <f>IF(K198=1,E198*(1/5),IF(K198=2,E198*(2/5),IF(K198=3,E198*(3/5),IF(K198=4,E198*(4/5),IF(K198=5,E198*(5/5),"sila pilih 1-5")))))</f>
        <v>0</v>
      </c>
      <c r="M198" s="213"/>
      <c r="N198" s="215"/>
    </row>
    <row r="199" spans="1:14" s="13" customFormat="1" ht="18.75" x14ac:dyDescent="0.25">
      <c r="A199" s="208"/>
      <c r="B199" s="268"/>
      <c r="C199" s="230"/>
      <c r="D199" s="233"/>
      <c r="E199" s="223"/>
      <c r="F199" s="224"/>
      <c r="G199" s="225"/>
      <c r="H199" s="226"/>
      <c r="I199" s="225"/>
      <c r="J199" s="226"/>
      <c r="K199" s="227"/>
      <c r="L199" s="228"/>
      <c r="M199" s="213"/>
      <c r="N199" s="215"/>
    </row>
    <row r="200" spans="1:14" s="13" customFormat="1" ht="22.5" customHeight="1" x14ac:dyDescent="0.25">
      <c r="A200" s="208"/>
      <c r="B200" s="268"/>
      <c r="C200" s="230">
        <v>2</v>
      </c>
      <c r="D200" s="233" t="s">
        <v>272</v>
      </c>
      <c r="E200" s="223"/>
      <c r="F200" s="224" t="s">
        <v>372</v>
      </c>
      <c r="G200" s="225" t="s">
        <v>371</v>
      </c>
      <c r="H200" s="226" t="s">
        <v>370</v>
      </c>
      <c r="I200" s="225" t="s">
        <v>369</v>
      </c>
      <c r="J200" s="226" t="s">
        <v>368</v>
      </c>
      <c r="K200" s="227">
        <v>5</v>
      </c>
      <c r="L200" s="228">
        <f>IF(K200=1,E200*(1/5),IF(K200=2,E200*(2/5),IF(K200=3,E200*(3/5),IF(K200=4,E200*(4/5),IF(K200=5,E200*(5/5),"sila pilih 1-5")))))</f>
        <v>0</v>
      </c>
      <c r="M200" s="213"/>
      <c r="N200" s="215"/>
    </row>
    <row r="201" spans="1:14" s="13" customFormat="1" ht="18.75" x14ac:dyDescent="0.25">
      <c r="A201" s="208"/>
      <c r="B201" s="268"/>
      <c r="C201" s="230"/>
      <c r="D201" s="233"/>
      <c r="E201" s="223"/>
      <c r="F201" s="224"/>
      <c r="G201" s="225"/>
      <c r="H201" s="226"/>
      <c r="I201" s="225"/>
      <c r="J201" s="226"/>
      <c r="K201" s="227"/>
      <c r="L201" s="228"/>
      <c r="M201" s="213"/>
      <c r="N201" s="215"/>
    </row>
    <row r="202" spans="1:14" s="13" customFormat="1" ht="37.5" x14ac:dyDescent="0.25">
      <c r="A202" s="208"/>
      <c r="B202" s="268"/>
      <c r="C202" s="230">
        <v>3</v>
      </c>
      <c r="D202" s="233" t="s">
        <v>273</v>
      </c>
      <c r="E202" s="223"/>
      <c r="F202" s="224" t="s">
        <v>372</v>
      </c>
      <c r="G202" s="225" t="s">
        <v>371</v>
      </c>
      <c r="H202" s="226" t="s">
        <v>370</v>
      </c>
      <c r="I202" s="225" t="s">
        <v>369</v>
      </c>
      <c r="J202" s="226" t="s">
        <v>368</v>
      </c>
      <c r="K202" s="227">
        <v>5</v>
      </c>
      <c r="L202" s="228">
        <f>IF(K202=1,E202*(1/5),IF(K202=2,E202*(2/5),IF(K202=3,E202*(3/5),IF(K202=4,E202*(4/5),IF(K202=5,E202*(5/5),"sila pilih 1-5")))))</f>
        <v>0</v>
      </c>
      <c r="M202" s="213"/>
      <c r="N202" s="215"/>
    </row>
    <row r="203" spans="1:14" s="13" customFormat="1" ht="18.75" x14ac:dyDescent="0.25">
      <c r="A203" s="208"/>
      <c r="B203" s="268"/>
      <c r="C203" s="230"/>
      <c r="D203" s="233"/>
      <c r="E203" s="211"/>
      <c r="F203" s="212"/>
      <c r="G203" s="213"/>
      <c r="H203" s="214"/>
      <c r="I203" s="213"/>
      <c r="J203" s="214"/>
      <c r="K203" s="213"/>
      <c r="L203" s="211"/>
      <c r="M203" s="213"/>
      <c r="N203" s="215"/>
    </row>
    <row r="204" spans="1:14" s="13" customFormat="1" ht="19.5" x14ac:dyDescent="0.25">
      <c r="A204" s="208"/>
      <c r="B204" s="266"/>
      <c r="C204" s="216" t="s">
        <v>138</v>
      </c>
      <c r="D204" s="234" t="s">
        <v>139</v>
      </c>
      <c r="E204" s="218"/>
      <c r="F204" s="212"/>
      <c r="G204" s="213"/>
      <c r="H204" s="214"/>
      <c r="I204" s="213"/>
      <c r="J204" s="214"/>
      <c r="K204" s="213"/>
      <c r="L204" s="211"/>
      <c r="M204" s="213"/>
      <c r="N204" s="215"/>
    </row>
    <row r="205" spans="1:14" s="13" customFormat="1" ht="49.5" customHeight="1" x14ac:dyDescent="0.25">
      <c r="A205" s="278"/>
      <c r="B205" s="279"/>
      <c r="C205" s="280"/>
      <c r="D205" s="281"/>
      <c r="E205" s="282"/>
      <c r="F205" s="283"/>
      <c r="G205" s="284"/>
      <c r="H205" s="285"/>
      <c r="I205" s="284"/>
      <c r="J205" s="285"/>
      <c r="K205" s="284"/>
      <c r="L205" s="286"/>
      <c r="M205" s="284"/>
      <c r="N205" s="287"/>
    </row>
  </sheetData>
  <mergeCells count="12">
    <mergeCell ref="B30:D30"/>
    <mergeCell ref="C56:D56"/>
    <mergeCell ref="C77:D77"/>
    <mergeCell ref="A1:A2"/>
    <mergeCell ref="B1:B2"/>
    <mergeCell ref="C1:D2"/>
    <mergeCell ref="F1:J1"/>
    <mergeCell ref="K1:K2"/>
    <mergeCell ref="L1:L2"/>
    <mergeCell ref="M1:M2"/>
    <mergeCell ref="A5:M5"/>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0"/>
  <sheetViews>
    <sheetView zoomScale="60" zoomScaleNormal="60" workbookViewId="0">
      <selection activeCell="D69" sqref="D69"/>
    </sheetView>
  </sheetViews>
  <sheetFormatPr defaultColWidth="9.140625" defaultRowHeight="16.5" x14ac:dyDescent="0.25"/>
  <cols>
    <col min="1" max="1" width="19.85546875" style="348" customWidth="1"/>
    <col min="2" max="2" width="13.140625" style="349" customWidth="1"/>
    <col min="3" max="3" width="4.28515625" style="348" customWidth="1"/>
    <col min="4" max="4" width="67.28515625" style="350" customWidth="1"/>
    <col min="5" max="5" width="13.85546875" style="96" customWidth="1"/>
    <col min="6" max="6" width="23.28515625" style="351" customWidth="1"/>
    <col min="7" max="7" width="23.28515625" style="352" customWidth="1"/>
    <col min="8" max="8" width="19.7109375" style="352" customWidth="1"/>
    <col min="9" max="9" width="20.140625" style="352" customWidth="1"/>
    <col min="10" max="10" width="20.42578125" style="352" customWidth="1"/>
    <col min="11" max="11" width="15.140625" style="353" customWidth="1"/>
    <col min="12" max="12" width="16" style="354" customWidth="1"/>
    <col min="13" max="13" width="100.7109375" style="350" customWidth="1"/>
    <col min="14" max="14" width="99.28515625" style="355" customWidth="1"/>
    <col min="15" max="16384" width="9.140625" style="297"/>
  </cols>
  <sheetData>
    <row r="1" spans="1:254" x14ac:dyDescent="0.25">
      <c r="A1" s="1468" t="s">
        <v>110</v>
      </c>
      <c r="B1" s="1469" t="s">
        <v>6</v>
      </c>
      <c r="C1" s="1468" t="s">
        <v>7</v>
      </c>
      <c r="D1" s="1468"/>
      <c r="E1" s="300" t="s">
        <v>8</v>
      </c>
      <c r="F1" s="1468" t="s">
        <v>56</v>
      </c>
      <c r="G1" s="1468"/>
      <c r="H1" s="1468"/>
      <c r="I1" s="1468"/>
      <c r="J1" s="1468"/>
      <c r="K1" s="1466" t="s">
        <v>9</v>
      </c>
      <c r="L1" s="1467" t="s">
        <v>10</v>
      </c>
      <c r="M1" s="1460" t="s">
        <v>11</v>
      </c>
      <c r="N1" s="301"/>
    </row>
    <row r="2" spans="1:254" ht="33" x14ac:dyDescent="0.25">
      <c r="A2" s="1468"/>
      <c r="B2" s="1469"/>
      <c r="C2" s="1468"/>
      <c r="D2" s="1468"/>
      <c r="E2" s="300" t="e">
        <f>SUM(#REF!,#REF!,#REF!)</f>
        <v>#REF!</v>
      </c>
      <c r="F2" s="302" t="s">
        <v>38</v>
      </c>
      <c r="G2" s="303" t="s">
        <v>12</v>
      </c>
      <c r="H2" s="299" t="s">
        <v>13</v>
      </c>
      <c r="I2" s="303" t="s">
        <v>14</v>
      </c>
      <c r="J2" s="299" t="s">
        <v>15</v>
      </c>
      <c r="K2" s="1466"/>
      <c r="L2" s="1467"/>
      <c r="M2" s="1460"/>
      <c r="N2" s="301" t="s">
        <v>119</v>
      </c>
    </row>
    <row r="3" spans="1:254" s="306" customFormat="1" x14ac:dyDescent="0.2">
      <c r="A3" s="304"/>
      <c r="B3" s="305"/>
      <c r="C3" s="304"/>
      <c r="E3" s="307"/>
      <c r="F3" s="308"/>
      <c r="G3" s="304"/>
      <c r="H3" s="304"/>
      <c r="I3" s="304"/>
      <c r="J3" s="304"/>
      <c r="K3" s="304"/>
      <c r="L3" s="309"/>
      <c r="N3" s="304"/>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row>
    <row r="4" spans="1:254" x14ac:dyDescent="0.25">
      <c r="A4" s="311" t="s">
        <v>274</v>
      </c>
      <c r="B4" s="311"/>
      <c r="C4" s="312"/>
      <c r="D4" s="312"/>
      <c r="E4" s="313">
        <v>15</v>
      </c>
      <c r="F4" s="314"/>
      <c r="G4" s="312"/>
      <c r="H4" s="315"/>
      <c r="I4" s="312"/>
      <c r="J4" s="315"/>
      <c r="K4" s="312"/>
      <c r="L4" s="316"/>
      <c r="M4" s="317"/>
      <c r="N4" s="318"/>
    </row>
    <row r="5" spans="1:254" ht="55.5" customHeight="1" x14ac:dyDescent="0.25">
      <c r="A5" s="290"/>
      <c r="B5" s="298" t="s">
        <v>275</v>
      </c>
      <c r="C5" s="1461" t="s">
        <v>472</v>
      </c>
      <c r="D5" s="1462"/>
      <c r="E5" s="292">
        <v>1.87</v>
      </c>
      <c r="F5" s="293"/>
      <c r="G5" s="294"/>
      <c r="H5" s="295"/>
      <c r="I5" s="294"/>
      <c r="J5" s="295"/>
      <c r="K5" s="294"/>
      <c r="L5" s="296"/>
      <c r="M5" s="294"/>
      <c r="N5" s="319"/>
    </row>
    <row r="6" spans="1:254" x14ac:dyDescent="0.25">
      <c r="A6" s="134"/>
      <c r="B6" s="320"/>
      <c r="C6" s="121"/>
      <c r="D6" s="136"/>
      <c r="E6" s="321"/>
      <c r="F6" s="322"/>
      <c r="G6" s="323"/>
      <c r="H6" s="324"/>
      <c r="I6" s="323"/>
      <c r="J6" s="324"/>
      <c r="K6" s="323"/>
      <c r="L6" s="321"/>
      <c r="M6" s="323"/>
      <c r="N6" s="325"/>
    </row>
    <row r="7" spans="1:254" x14ac:dyDescent="0.25">
      <c r="A7" s="134"/>
      <c r="B7" s="120"/>
      <c r="C7" s="326" t="s">
        <v>16</v>
      </c>
      <c r="D7" s="89" t="s">
        <v>123</v>
      </c>
      <c r="E7" s="327">
        <v>0.56100000000000005</v>
      </c>
      <c r="F7" s="322"/>
      <c r="G7" s="323"/>
      <c r="H7" s="324"/>
      <c r="I7" s="323"/>
      <c r="J7" s="324"/>
      <c r="K7" s="323"/>
      <c r="L7" s="321"/>
      <c r="M7" s="323"/>
      <c r="N7" s="325"/>
    </row>
    <row r="8" spans="1:254" x14ac:dyDescent="0.25">
      <c r="A8" s="134"/>
      <c r="B8" s="120"/>
      <c r="C8" s="326"/>
      <c r="D8" s="89"/>
      <c r="F8" s="322"/>
      <c r="G8" s="323"/>
      <c r="H8" s="324"/>
      <c r="I8" s="323"/>
      <c r="J8" s="324"/>
      <c r="K8" s="323"/>
      <c r="L8" s="321"/>
      <c r="M8" s="323"/>
      <c r="N8" s="325"/>
    </row>
    <row r="9" spans="1:254" ht="82.5" x14ac:dyDescent="0.25">
      <c r="A9" s="134"/>
      <c r="B9" s="123"/>
      <c r="C9" s="114">
        <v>1</v>
      </c>
      <c r="D9" s="100" t="s">
        <v>473</v>
      </c>
      <c r="E9" s="101">
        <v>0.28000000000000003</v>
      </c>
      <c r="F9" s="102" t="s">
        <v>372</v>
      </c>
      <c r="G9" s="103" t="s">
        <v>371</v>
      </c>
      <c r="H9" s="104" t="s">
        <v>370</v>
      </c>
      <c r="I9" s="103" t="s">
        <v>369</v>
      </c>
      <c r="J9" s="104" t="s">
        <v>471</v>
      </c>
      <c r="K9" s="105">
        <v>5</v>
      </c>
      <c r="L9" s="106">
        <f>IF(K9=1,E9*(1/5),IF(K9=2,E9*(2/5),IF(K9=3,E9*(3/5),IF(K9=4,E9*(4/5),IF(K9=5,E9*(5/5),"sila pilih 1-5")))))</f>
        <v>0.28000000000000003</v>
      </c>
      <c r="M9" s="328" t="s">
        <v>474</v>
      </c>
      <c r="N9" s="325"/>
    </row>
    <row r="10" spans="1:254" ht="17.25" x14ac:dyDescent="0.25">
      <c r="A10" s="134"/>
      <c r="B10" s="123"/>
      <c r="C10" s="114">
        <v>2</v>
      </c>
      <c r="D10" s="100" t="s">
        <v>475</v>
      </c>
      <c r="E10" s="101">
        <v>0.28000000000000003</v>
      </c>
      <c r="F10" s="102" t="s">
        <v>372</v>
      </c>
      <c r="G10" s="103" t="s">
        <v>371</v>
      </c>
      <c r="H10" s="104" t="s">
        <v>370</v>
      </c>
      <c r="I10" s="103" t="s">
        <v>369</v>
      </c>
      <c r="J10" s="104" t="s">
        <v>471</v>
      </c>
      <c r="K10" s="105">
        <v>5</v>
      </c>
      <c r="L10" s="106">
        <f>IF(K10=1,E10*(1/5),IF(K10=2,E10*(2/5),IF(K10=3,E10*(3/5),IF(K10=4,E10*(4/5),IF(K10=5,E10*(5/5),"sila pilih 1-5")))))</f>
        <v>0.28000000000000003</v>
      </c>
      <c r="M10" s="100"/>
      <c r="N10" s="325"/>
    </row>
    <row r="11" spans="1:254" x14ac:dyDescent="0.25">
      <c r="A11" s="134"/>
      <c r="B11" s="123"/>
      <c r="C11" s="329"/>
      <c r="D11" s="323"/>
      <c r="E11" s="321"/>
      <c r="F11" s="322"/>
      <c r="G11" s="323"/>
      <c r="H11" s="324"/>
      <c r="I11" s="323"/>
      <c r="J11" s="324"/>
      <c r="K11" s="323"/>
      <c r="L11" s="321"/>
      <c r="M11" s="323"/>
      <c r="N11" s="325"/>
    </row>
    <row r="12" spans="1:254" x14ac:dyDescent="0.25">
      <c r="A12" s="134"/>
      <c r="B12" s="120"/>
      <c r="C12" s="326" t="s">
        <v>41</v>
      </c>
      <c r="D12" s="89" t="s">
        <v>125</v>
      </c>
      <c r="E12" s="327">
        <v>0.374</v>
      </c>
      <c r="F12" s="322"/>
      <c r="G12" s="323"/>
      <c r="H12" s="324"/>
      <c r="I12" s="323"/>
      <c r="J12" s="324"/>
      <c r="K12" s="323"/>
      <c r="L12" s="321"/>
      <c r="M12" s="323"/>
      <c r="N12" s="325"/>
    </row>
    <row r="13" spans="1:254" x14ac:dyDescent="0.25">
      <c r="A13" s="134"/>
      <c r="B13" s="120"/>
      <c r="C13" s="326"/>
      <c r="D13" s="89"/>
      <c r="F13" s="322"/>
      <c r="G13" s="323"/>
      <c r="H13" s="324"/>
      <c r="I13" s="323"/>
      <c r="J13" s="324"/>
      <c r="K13" s="323"/>
      <c r="L13" s="321"/>
      <c r="M13" s="323"/>
      <c r="N13" s="325"/>
    </row>
    <row r="14" spans="1:254" ht="231" x14ac:dyDescent="0.25">
      <c r="A14" s="134"/>
      <c r="B14" s="123"/>
      <c r="C14" s="114">
        <v>1</v>
      </c>
      <c r="D14" s="100" t="s">
        <v>277</v>
      </c>
      <c r="E14" s="101">
        <v>0.90249999999999997</v>
      </c>
      <c r="F14" s="102" t="s">
        <v>372</v>
      </c>
      <c r="G14" s="103" t="s">
        <v>371</v>
      </c>
      <c r="H14" s="104" t="s">
        <v>370</v>
      </c>
      <c r="I14" s="103" t="s">
        <v>369</v>
      </c>
      <c r="J14" s="104" t="s">
        <v>471</v>
      </c>
      <c r="K14" s="105">
        <v>5</v>
      </c>
      <c r="L14" s="106">
        <f>IF(K14=1,E14*(1/5),IF(K14=2,E14*(2/5),IF(K14=3,E14*(3/5),IF(K14=4,E14*(4/5),IF(K14=5,E14*(5/5),"sila pilih 1-5")))))</f>
        <v>0.90249999999999997</v>
      </c>
      <c r="M14" s="330" t="s">
        <v>476</v>
      </c>
      <c r="N14" s="325"/>
    </row>
    <row r="15" spans="1:254" ht="28.5" customHeight="1" x14ac:dyDescent="0.25">
      <c r="A15" s="134"/>
      <c r="B15" s="123"/>
      <c r="C15" s="114">
        <v>2</v>
      </c>
      <c r="D15" s="100" t="s">
        <v>477</v>
      </c>
      <c r="E15" s="101">
        <v>0.90249999999999997</v>
      </c>
      <c r="F15" s="102" t="s">
        <v>372</v>
      </c>
      <c r="G15" s="103" t="s">
        <v>371</v>
      </c>
      <c r="H15" s="104" t="s">
        <v>370</v>
      </c>
      <c r="I15" s="103" t="s">
        <v>369</v>
      </c>
      <c r="J15" s="104" t="s">
        <v>471</v>
      </c>
      <c r="K15" s="105">
        <v>5</v>
      </c>
      <c r="L15" s="106">
        <f>IF(K15=1,E15*(1/5),IF(K15=2,E15*(2/5),IF(K15=3,E15*(3/5),IF(K15=4,E15*(4/5),IF(K15=5,E15*(5/5),"sila pilih 1-5")))))</f>
        <v>0.90249999999999997</v>
      </c>
      <c r="M15" s="330"/>
      <c r="N15" s="325"/>
    </row>
    <row r="16" spans="1:254" ht="24" customHeight="1" x14ac:dyDescent="0.25">
      <c r="A16" s="134"/>
      <c r="B16" s="123"/>
      <c r="C16" s="114">
        <v>3</v>
      </c>
      <c r="D16" s="100" t="s">
        <v>276</v>
      </c>
      <c r="E16" s="101">
        <v>0.90249999999999997</v>
      </c>
      <c r="F16" s="102" t="s">
        <v>372</v>
      </c>
      <c r="G16" s="103" t="s">
        <v>371</v>
      </c>
      <c r="H16" s="104" t="s">
        <v>370</v>
      </c>
      <c r="I16" s="103" t="s">
        <v>369</v>
      </c>
      <c r="J16" s="104" t="s">
        <v>471</v>
      </c>
      <c r="K16" s="105">
        <v>5</v>
      </c>
      <c r="L16" s="106">
        <f>IF(K16=1,E16*(1/5),IF(K16=2,E16*(2/5),IF(K16=3,E16*(3/5),IF(K16=4,E16*(4/5),IF(K16=5,E16*(5/5),"sila pilih 1-5")))))</f>
        <v>0.90249999999999997</v>
      </c>
      <c r="M16" s="100" t="s">
        <v>60</v>
      </c>
      <c r="N16" s="325"/>
    </row>
    <row r="17" spans="1:14" ht="33" x14ac:dyDescent="0.25">
      <c r="A17" s="134"/>
      <c r="B17" s="123"/>
      <c r="C17" s="114">
        <v>4</v>
      </c>
      <c r="D17" s="100" t="s">
        <v>478</v>
      </c>
      <c r="E17" s="101">
        <v>0.90249999999999997</v>
      </c>
      <c r="F17" s="102" t="s">
        <v>372</v>
      </c>
      <c r="G17" s="103" t="s">
        <v>371</v>
      </c>
      <c r="H17" s="104" t="s">
        <v>370</v>
      </c>
      <c r="I17" s="103" t="s">
        <v>369</v>
      </c>
      <c r="J17" s="104" t="s">
        <v>471</v>
      </c>
      <c r="K17" s="105">
        <v>5</v>
      </c>
      <c r="L17" s="106">
        <f>IF(K17=1,E17*(1/5),IF(K17=2,E17*(2/5),IF(K17=3,E17*(3/5),IF(K17=4,E17*(4/5),IF(K17=5,E17*(5/5),"sila pilih 1-5")))))</f>
        <v>0.90249999999999997</v>
      </c>
      <c r="M17" s="115"/>
      <c r="N17" s="325"/>
    </row>
    <row r="18" spans="1:14" x14ac:dyDescent="0.25">
      <c r="A18" s="134"/>
      <c r="B18" s="123"/>
      <c r="C18" s="114" t="s">
        <v>60</v>
      </c>
      <c r="D18" s="100" t="s">
        <v>60</v>
      </c>
      <c r="E18" s="321"/>
      <c r="F18" s="322"/>
      <c r="G18" s="323"/>
      <c r="H18" s="324"/>
      <c r="I18" s="323"/>
      <c r="J18" s="324"/>
      <c r="K18" s="323"/>
      <c r="L18" s="321"/>
      <c r="M18" s="115"/>
      <c r="N18" s="325"/>
    </row>
    <row r="19" spans="1:14" x14ac:dyDescent="0.25">
      <c r="A19" s="134"/>
      <c r="B19" s="123"/>
      <c r="C19" s="329"/>
      <c r="D19" s="331"/>
      <c r="E19" s="321"/>
      <c r="F19" s="322"/>
      <c r="G19" s="323"/>
      <c r="H19" s="324"/>
      <c r="I19" s="323"/>
      <c r="J19" s="324"/>
      <c r="K19" s="323"/>
      <c r="L19" s="321"/>
      <c r="M19" s="115"/>
      <c r="N19" s="325"/>
    </row>
    <row r="20" spans="1:14" x14ac:dyDescent="0.25">
      <c r="A20" s="134"/>
      <c r="B20" s="134"/>
      <c r="C20" s="326" t="s">
        <v>42</v>
      </c>
      <c r="D20" s="332" t="s">
        <v>135</v>
      </c>
      <c r="E20" s="327">
        <v>0.374</v>
      </c>
      <c r="F20" s="322"/>
      <c r="G20" s="323"/>
      <c r="H20" s="324"/>
      <c r="I20" s="323"/>
      <c r="J20" s="324"/>
      <c r="K20" s="323"/>
      <c r="L20" s="321"/>
      <c r="M20" s="323"/>
      <c r="N20" s="325"/>
    </row>
    <row r="21" spans="1:14" x14ac:dyDescent="0.25">
      <c r="A21" s="134"/>
      <c r="B21" s="120"/>
      <c r="C21" s="326"/>
      <c r="D21" s="332"/>
      <c r="F21" s="322"/>
      <c r="G21" s="323"/>
      <c r="H21" s="324"/>
      <c r="I21" s="323"/>
      <c r="J21" s="324"/>
      <c r="K21" s="323"/>
      <c r="L21" s="321"/>
      <c r="M21" s="323"/>
      <c r="N21" s="325"/>
    </row>
    <row r="22" spans="1:14" ht="33" x14ac:dyDescent="0.25">
      <c r="A22" s="134"/>
      <c r="B22" s="123"/>
      <c r="C22" s="114">
        <v>1</v>
      </c>
      <c r="D22" s="100" t="s">
        <v>136</v>
      </c>
      <c r="E22" s="101">
        <v>0.187</v>
      </c>
      <c r="F22" s="102" t="s">
        <v>372</v>
      </c>
      <c r="G22" s="103" t="s">
        <v>371</v>
      </c>
      <c r="H22" s="104" t="s">
        <v>370</v>
      </c>
      <c r="I22" s="103" t="s">
        <v>369</v>
      </c>
      <c r="J22" s="104" t="s">
        <v>471</v>
      </c>
      <c r="K22" s="105">
        <v>5</v>
      </c>
      <c r="L22" s="106">
        <f>IF(K22=1,E22*(1/5),IF(K22=2,E22*(2/5),IF(K22=3,E22*(3/5),IF(K22=4,E22*(4/5),IF(K22=5,E22*(5/5),"sila pilih 1-5")))))</f>
        <v>0.187</v>
      </c>
      <c r="M22" s="323"/>
      <c r="N22" s="325"/>
    </row>
    <row r="23" spans="1:14" ht="17.25" x14ac:dyDescent="0.25">
      <c r="A23" s="134"/>
      <c r="B23" s="123"/>
      <c r="C23" s="114">
        <v>2</v>
      </c>
      <c r="D23" s="333" t="s">
        <v>137</v>
      </c>
      <c r="E23" s="101">
        <v>0.187</v>
      </c>
      <c r="F23" s="102" t="s">
        <v>372</v>
      </c>
      <c r="G23" s="103" t="s">
        <v>371</v>
      </c>
      <c r="H23" s="104" t="s">
        <v>370</v>
      </c>
      <c r="I23" s="103" t="s">
        <v>369</v>
      </c>
      <c r="J23" s="104" t="s">
        <v>471</v>
      </c>
      <c r="K23" s="105">
        <v>5</v>
      </c>
      <c r="L23" s="106">
        <f>IF(K23=1,E23*(1/5),IF(K23=2,E23*(2/5),IF(K23=3,E23*(3/5),IF(K23=4,E23*(4/5),IF(K23=5,E23*(5/5),"sila pilih 1-5")))))</f>
        <v>0.187</v>
      </c>
      <c r="M23" s="323"/>
      <c r="N23" s="325"/>
    </row>
    <row r="24" spans="1:14" ht="63.75" customHeight="1" x14ac:dyDescent="0.25">
      <c r="A24" s="134"/>
      <c r="B24" s="123"/>
      <c r="C24" s="114">
        <v>3</v>
      </c>
      <c r="D24" s="100" t="s">
        <v>479</v>
      </c>
      <c r="E24" s="101"/>
      <c r="F24" s="102"/>
      <c r="G24" s="103"/>
      <c r="H24" s="104"/>
      <c r="I24" s="103"/>
      <c r="J24" s="104"/>
      <c r="K24" s="105"/>
      <c r="L24" s="106"/>
      <c r="M24" s="330" t="s">
        <v>480</v>
      </c>
      <c r="N24" s="325"/>
    </row>
    <row r="25" spans="1:14" x14ac:dyDescent="0.25">
      <c r="A25" s="134"/>
      <c r="B25" s="123"/>
      <c r="C25" s="114"/>
      <c r="D25" s="323"/>
      <c r="E25" s="321"/>
      <c r="F25" s="322"/>
      <c r="G25" s="323"/>
      <c r="H25" s="324"/>
      <c r="I25" s="323"/>
      <c r="J25" s="324"/>
      <c r="K25" s="323"/>
      <c r="L25" s="321"/>
      <c r="M25" s="323"/>
      <c r="N25" s="325"/>
    </row>
    <row r="26" spans="1:14" x14ac:dyDescent="0.25">
      <c r="A26" s="134"/>
      <c r="B26" s="134"/>
      <c r="C26" s="88" t="s">
        <v>138</v>
      </c>
      <c r="D26" s="334" t="s">
        <v>139</v>
      </c>
      <c r="E26" s="327">
        <v>0.3</v>
      </c>
      <c r="F26" s="322"/>
      <c r="G26" s="323"/>
      <c r="H26" s="324"/>
      <c r="I26" s="323"/>
      <c r="J26" s="324"/>
      <c r="K26" s="323"/>
      <c r="L26" s="321"/>
      <c r="M26" s="323"/>
      <c r="N26" s="325"/>
    </row>
    <row r="27" spans="1:14" x14ac:dyDescent="0.25">
      <c r="A27" s="134"/>
      <c r="B27" s="120"/>
      <c r="C27" s="88"/>
      <c r="D27" s="334"/>
      <c r="E27" s="327">
        <v>0.28000000000000003</v>
      </c>
      <c r="F27" s="322"/>
      <c r="G27" s="323"/>
      <c r="H27" s="324"/>
      <c r="I27" s="323"/>
      <c r="J27" s="324"/>
      <c r="K27" s="323"/>
      <c r="L27" s="321"/>
      <c r="M27" s="323"/>
      <c r="N27" s="325"/>
    </row>
    <row r="28" spans="1:14" ht="33" x14ac:dyDescent="0.25">
      <c r="A28" s="134"/>
      <c r="B28" s="123"/>
      <c r="C28" s="114">
        <v>1</v>
      </c>
      <c r="D28" s="100" t="s">
        <v>481</v>
      </c>
      <c r="E28" s="101">
        <v>0.28000000000000003</v>
      </c>
      <c r="F28" s="102" t="s">
        <v>372</v>
      </c>
      <c r="G28" s="103" t="s">
        <v>371</v>
      </c>
      <c r="H28" s="104" t="s">
        <v>370</v>
      </c>
      <c r="I28" s="103" t="s">
        <v>369</v>
      </c>
      <c r="J28" s="104" t="s">
        <v>471</v>
      </c>
      <c r="K28" s="105">
        <v>5</v>
      </c>
      <c r="L28" s="106">
        <f>IF(K28=1,E28*(1/5),IF(K28=2,E28*(2/5),IF(K28=3,E28*(3/5),IF(K28=4,E28*(4/5),IF(K28=5,E28*(5/5),"sila pilih 1-5")))))</f>
        <v>0.28000000000000003</v>
      </c>
      <c r="M28" s="323"/>
      <c r="N28" s="325"/>
    </row>
    <row r="29" spans="1:14" ht="17.25" x14ac:dyDescent="0.25">
      <c r="A29" s="134"/>
      <c r="B29" s="123"/>
      <c r="C29" s="329">
        <v>2</v>
      </c>
      <c r="D29" s="323" t="s">
        <v>482</v>
      </c>
      <c r="E29" s="101">
        <v>0.28000000000000003</v>
      </c>
      <c r="F29" s="102" t="s">
        <v>372</v>
      </c>
      <c r="G29" s="103" t="s">
        <v>371</v>
      </c>
      <c r="H29" s="104" t="s">
        <v>370</v>
      </c>
      <c r="I29" s="103" t="s">
        <v>369</v>
      </c>
      <c r="J29" s="104" t="s">
        <v>471</v>
      </c>
      <c r="K29" s="105">
        <v>5</v>
      </c>
      <c r="L29" s="106">
        <f>IF(K29=1,E29*(1/5),IF(K29=2,E29*(2/5),IF(K29=3,E29*(3/5),IF(K29=4,E29*(4/5),IF(K29=5,E29*(5/5),"sila pilih 1-5")))))</f>
        <v>0.28000000000000003</v>
      </c>
      <c r="M29" s="323"/>
      <c r="N29" s="325"/>
    </row>
    <row r="30" spans="1:14" x14ac:dyDescent="0.25">
      <c r="A30" s="134"/>
      <c r="B30" s="123"/>
      <c r="C30" s="329" t="s">
        <v>60</v>
      </c>
      <c r="D30" s="323" t="s">
        <v>483</v>
      </c>
      <c r="E30" s="321"/>
      <c r="F30" s="322"/>
      <c r="G30" s="323"/>
      <c r="H30" s="324"/>
      <c r="I30" s="323"/>
      <c r="J30" s="324"/>
      <c r="K30" s="323"/>
      <c r="L30" s="321"/>
      <c r="M30" s="323"/>
      <c r="N30" s="325"/>
    </row>
    <row r="31" spans="1:14" x14ac:dyDescent="0.25">
      <c r="A31" s="134"/>
      <c r="B31" s="123"/>
      <c r="C31" s="329"/>
      <c r="D31" s="323"/>
      <c r="E31" s="321"/>
      <c r="F31" s="322"/>
      <c r="G31" s="323"/>
      <c r="H31" s="324"/>
      <c r="I31" s="323"/>
      <c r="J31" s="324"/>
      <c r="K31" s="323"/>
      <c r="L31" s="321"/>
      <c r="M31" s="323"/>
      <c r="N31" s="325"/>
    </row>
    <row r="32" spans="1:14" x14ac:dyDescent="0.25">
      <c r="A32" s="290"/>
      <c r="B32" s="1463" t="s">
        <v>278</v>
      </c>
      <c r="C32" s="335"/>
      <c r="D32" s="1464" t="s">
        <v>279</v>
      </c>
      <c r="E32" s="1465">
        <v>1.87</v>
      </c>
      <c r="F32" s="293"/>
      <c r="G32" s="294"/>
      <c r="H32" s="295"/>
      <c r="I32" s="294"/>
      <c r="J32" s="295"/>
      <c r="K32" s="294"/>
      <c r="L32" s="296"/>
      <c r="M32" s="294"/>
      <c r="N32" s="319"/>
    </row>
    <row r="33" spans="1:14" ht="39.75" customHeight="1" x14ac:dyDescent="0.25">
      <c r="A33" s="290"/>
      <c r="B33" s="1463"/>
      <c r="C33" s="335"/>
      <c r="D33" s="1464"/>
      <c r="E33" s="1465"/>
      <c r="F33" s="293"/>
      <c r="G33" s="294"/>
      <c r="H33" s="295"/>
      <c r="I33" s="294"/>
      <c r="J33" s="295"/>
      <c r="K33" s="294"/>
      <c r="L33" s="296"/>
      <c r="M33" s="294"/>
      <c r="N33" s="319"/>
    </row>
    <row r="34" spans="1:14" x14ac:dyDescent="0.25">
      <c r="A34" s="134"/>
      <c r="B34" s="320"/>
      <c r="C34" s="121"/>
      <c r="D34" s="136"/>
      <c r="E34" s="321"/>
      <c r="F34" s="322"/>
      <c r="G34" s="323"/>
      <c r="H34" s="324"/>
      <c r="I34" s="323"/>
      <c r="J34" s="324"/>
      <c r="K34" s="323"/>
      <c r="L34" s="321"/>
      <c r="M34" s="323"/>
      <c r="N34" s="325"/>
    </row>
    <row r="35" spans="1:14" x14ac:dyDescent="0.25">
      <c r="A35" s="134"/>
      <c r="B35" s="120"/>
      <c r="C35" s="326" t="s">
        <v>16</v>
      </c>
      <c r="D35" s="89" t="s">
        <v>123</v>
      </c>
      <c r="E35" s="327">
        <v>0.56100000000000005</v>
      </c>
      <c r="F35" s="322"/>
      <c r="G35" s="323"/>
      <c r="H35" s="324"/>
      <c r="I35" s="323"/>
      <c r="J35" s="324"/>
      <c r="K35" s="323"/>
      <c r="L35" s="321"/>
      <c r="M35" s="323"/>
      <c r="N35" s="325"/>
    </row>
    <row r="36" spans="1:14" x14ac:dyDescent="0.25">
      <c r="A36" s="134"/>
      <c r="B36" s="120"/>
      <c r="C36" s="326"/>
      <c r="D36" s="89"/>
      <c r="F36" s="322"/>
      <c r="G36" s="323"/>
      <c r="H36" s="324"/>
      <c r="I36" s="323"/>
      <c r="J36" s="324"/>
      <c r="K36" s="323"/>
      <c r="L36" s="321"/>
      <c r="M36" s="323"/>
      <c r="N36" s="325"/>
    </row>
    <row r="37" spans="1:14" ht="82.5" x14ac:dyDescent="0.25">
      <c r="A37" s="134"/>
      <c r="B37" s="123"/>
      <c r="C37" s="114">
        <v>1</v>
      </c>
      <c r="D37" s="100" t="s">
        <v>473</v>
      </c>
      <c r="E37" s="101">
        <v>0.28000000000000003</v>
      </c>
      <c r="F37" s="102" t="s">
        <v>372</v>
      </c>
      <c r="G37" s="103" t="s">
        <v>371</v>
      </c>
      <c r="H37" s="104" t="s">
        <v>370</v>
      </c>
      <c r="I37" s="103" t="s">
        <v>369</v>
      </c>
      <c r="J37" s="104" t="s">
        <v>471</v>
      </c>
      <c r="K37" s="105">
        <v>5</v>
      </c>
      <c r="L37" s="106">
        <f>IF(K37=1,E37*(1/5),IF(K37=2,E37*(2/5),IF(K37=3,E37*(3/5),IF(K37=4,E37*(4/5),IF(K37=5,E37*(5/5),"sila pilih 1-5")))))</f>
        <v>0.28000000000000003</v>
      </c>
      <c r="M37" s="328" t="s">
        <v>474</v>
      </c>
      <c r="N37" s="325"/>
    </row>
    <row r="38" spans="1:14" ht="17.25" x14ac:dyDescent="0.25">
      <c r="A38" s="134"/>
      <c r="B38" s="123"/>
      <c r="C38" s="114">
        <v>2</v>
      </c>
      <c r="D38" s="100" t="s">
        <v>475</v>
      </c>
      <c r="E38" s="101">
        <v>0.28000000000000003</v>
      </c>
      <c r="F38" s="102" t="s">
        <v>372</v>
      </c>
      <c r="G38" s="103" t="s">
        <v>371</v>
      </c>
      <c r="H38" s="104" t="s">
        <v>370</v>
      </c>
      <c r="I38" s="103" t="s">
        <v>369</v>
      </c>
      <c r="J38" s="104" t="s">
        <v>471</v>
      </c>
      <c r="K38" s="105">
        <v>5</v>
      </c>
      <c r="L38" s="106">
        <f>IF(K38=1,E38*(1/5),IF(K38=2,E38*(2/5),IF(K38=3,E38*(3/5),IF(K38=4,E38*(4/5),IF(K38=5,E38*(5/5),"sila pilih 1-5")))))</f>
        <v>0.28000000000000003</v>
      </c>
      <c r="M38" s="100"/>
      <c r="N38" s="325"/>
    </row>
    <row r="39" spans="1:14" x14ac:dyDescent="0.25">
      <c r="A39" s="134"/>
      <c r="B39" s="123"/>
      <c r="C39" s="329"/>
      <c r="D39" s="323"/>
      <c r="E39" s="101"/>
      <c r="F39" s="102"/>
      <c r="G39" s="103"/>
      <c r="H39" s="104"/>
      <c r="I39" s="103"/>
      <c r="J39" s="104"/>
      <c r="K39" s="105"/>
      <c r="L39" s="106"/>
      <c r="M39" s="100"/>
      <c r="N39" s="325"/>
    </row>
    <row r="40" spans="1:14" x14ac:dyDescent="0.25">
      <c r="A40" s="134"/>
      <c r="B40" s="120"/>
      <c r="C40" s="326" t="s">
        <v>41</v>
      </c>
      <c r="D40" s="89" t="s">
        <v>125</v>
      </c>
      <c r="E40" s="321"/>
      <c r="F40" s="322"/>
      <c r="G40" s="323"/>
      <c r="H40" s="324"/>
      <c r="I40" s="323"/>
      <c r="J40" s="324"/>
      <c r="K40" s="323"/>
      <c r="L40" s="321"/>
      <c r="M40" s="323"/>
      <c r="N40" s="325"/>
    </row>
    <row r="41" spans="1:14" x14ac:dyDescent="0.25">
      <c r="A41" s="134"/>
      <c r="B41" s="120"/>
      <c r="C41" s="326"/>
      <c r="D41" s="89"/>
      <c r="E41" s="327">
        <v>0.374</v>
      </c>
      <c r="F41" s="322"/>
      <c r="G41" s="323"/>
      <c r="H41" s="324"/>
      <c r="I41" s="323"/>
      <c r="J41" s="324"/>
      <c r="K41" s="323"/>
      <c r="L41" s="321"/>
      <c r="M41" s="323"/>
      <c r="N41" s="325"/>
    </row>
    <row r="42" spans="1:14" ht="66" x14ac:dyDescent="0.25">
      <c r="A42" s="134"/>
      <c r="B42" s="123"/>
      <c r="C42" s="114">
        <v>1</v>
      </c>
      <c r="D42" s="100" t="s">
        <v>277</v>
      </c>
      <c r="F42" s="322"/>
      <c r="G42" s="323"/>
      <c r="H42" s="324"/>
      <c r="I42" s="323"/>
      <c r="J42" s="324"/>
      <c r="K42" s="323"/>
      <c r="L42" s="321"/>
      <c r="M42" s="323"/>
      <c r="N42" s="325"/>
    </row>
    <row r="43" spans="1:14" ht="17.25" x14ac:dyDescent="0.25">
      <c r="A43" s="134"/>
      <c r="B43" s="123"/>
      <c r="C43" s="114">
        <v>2</v>
      </c>
      <c r="D43" s="100" t="s">
        <v>477</v>
      </c>
      <c r="E43" s="101">
        <v>0.187</v>
      </c>
      <c r="F43" s="102" t="s">
        <v>372</v>
      </c>
      <c r="G43" s="103" t="s">
        <v>371</v>
      </c>
      <c r="H43" s="104" t="s">
        <v>370</v>
      </c>
      <c r="I43" s="103" t="s">
        <v>369</v>
      </c>
      <c r="J43" s="104" t="s">
        <v>471</v>
      </c>
      <c r="K43" s="105">
        <v>5</v>
      </c>
      <c r="L43" s="106">
        <f>IF(K43=1,E43*(1/5),IF(K43=2,E43*(2/5),IF(K43=3,E43*(3/5),IF(K43=4,E43*(4/5),IF(K43=5,E43*(5/5),"sila pilih 1-5")))))</f>
        <v>0.187</v>
      </c>
      <c r="M43" s="336"/>
      <c r="N43" s="325"/>
    </row>
    <row r="44" spans="1:14" ht="276" customHeight="1" x14ac:dyDescent="0.25">
      <c r="A44" s="134"/>
      <c r="B44" s="123"/>
      <c r="C44" s="114">
        <v>3</v>
      </c>
      <c r="D44" s="100" t="s">
        <v>276</v>
      </c>
      <c r="E44" s="101">
        <v>0.187</v>
      </c>
      <c r="F44" s="102" t="s">
        <v>372</v>
      </c>
      <c r="G44" s="103" t="s">
        <v>371</v>
      </c>
      <c r="H44" s="104" t="s">
        <v>370</v>
      </c>
      <c r="I44" s="103" t="s">
        <v>369</v>
      </c>
      <c r="J44" s="104" t="s">
        <v>471</v>
      </c>
      <c r="K44" s="105">
        <v>5</v>
      </c>
      <c r="L44" s="106">
        <f>IF(K44=1,E44*(1/5),IF(K44=2,E44*(2/5),IF(K44=3,E44*(3/5),IF(K44=4,E44*(4/5),IF(K44=5,E44*(5/5),"sila pilih 1-5")))))</f>
        <v>0.187</v>
      </c>
      <c r="M44" s="330" t="s">
        <v>476</v>
      </c>
      <c r="N44" s="325"/>
    </row>
    <row r="45" spans="1:14" ht="60.75" customHeight="1" x14ac:dyDescent="0.25">
      <c r="A45" s="134"/>
      <c r="B45" s="123"/>
      <c r="C45" s="114">
        <v>4</v>
      </c>
      <c r="D45" s="100" t="s">
        <v>478</v>
      </c>
      <c r="E45" s="101"/>
      <c r="F45" s="102"/>
      <c r="G45" s="103"/>
      <c r="H45" s="104"/>
      <c r="I45" s="103"/>
      <c r="J45" s="104"/>
      <c r="K45" s="105"/>
      <c r="L45" s="106"/>
      <c r="M45" s="330"/>
      <c r="N45" s="325"/>
    </row>
    <row r="46" spans="1:14" ht="25.5" customHeight="1" x14ac:dyDescent="0.25">
      <c r="A46" s="134"/>
      <c r="B46" s="123"/>
      <c r="C46" s="329"/>
      <c r="D46" s="331"/>
      <c r="E46" s="101"/>
      <c r="F46" s="102"/>
      <c r="G46" s="103"/>
      <c r="H46" s="104"/>
      <c r="I46" s="103"/>
      <c r="J46" s="104"/>
      <c r="K46" s="105"/>
      <c r="L46" s="106"/>
      <c r="M46" s="330"/>
      <c r="N46" s="325"/>
    </row>
    <row r="47" spans="1:14" ht="16.5" customHeight="1" x14ac:dyDescent="0.25">
      <c r="A47" s="134"/>
      <c r="B47" s="134"/>
      <c r="C47" s="326" t="s">
        <v>42</v>
      </c>
      <c r="D47" s="332" t="s">
        <v>135</v>
      </c>
      <c r="E47" s="101"/>
      <c r="F47" s="102"/>
      <c r="G47" s="103"/>
      <c r="H47" s="104"/>
      <c r="I47" s="103"/>
      <c r="J47" s="104"/>
      <c r="K47" s="105"/>
      <c r="L47" s="106"/>
      <c r="M47" s="330"/>
      <c r="N47" s="325"/>
    </row>
    <row r="48" spans="1:14" ht="15" customHeight="1" x14ac:dyDescent="0.25">
      <c r="A48" s="134"/>
      <c r="B48" s="120"/>
      <c r="C48" s="326"/>
      <c r="D48" s="332"/>
      <c r="E48" s="101"/>
      <c r="F48" s="102"/>
      <c r="G48" s="103"/>
      <c r="H48" s="104"/>
      <c r="I48" s="103"/>
      <c r="J48" s="104"/>
      <c r="K48" s="105"/>
      <c r="L48" s="106"/>
      <c r="M48" s="330"/>
      <c r="N48" s="325"/>
    </row>
    <row r="49" spans="1:14" ht="18.75" customHeight="1" x14ac:dyDescent="0.25">
      <c r="A49" s="134"/>
      <c r="B49" s="123"/>
      <c r="C49" s="114">
        <v>1</v>
      </c>
      <c r="D49" s="100" t="s">
        <v>136</v>
      </c>
      <c r="E49" s="101"/>
      <c r="F49" s="102"/>
      <c r="G49" s="103"/>
      <c r="H49" s="104"/>
      <c r="I49" s="103"/>
      <c r="J49" s="104"/>
      <c r="K49" s="105"/>
      <c r="L49" s="106"/>
      <c r="M49" s="330"/>
      <c r="N49" s="325"/>
    </row>
    <row r="50" spans="1:14" x14ac:dyDescent="0.25">
      <c r="A50" s="134"/>
      <c r="B50" s="123"/>
      <c r="C50" s="114">
        <v>2</v>
      </c>
      <c r="D50" s="333" t="s">
        <v>137</v>
      </c>
      <c r="E50" s="321"/>
      <c r="F50" s="322"/>
      <c r="G50" s="323"/>
      <c r="H50" s="324"/>
      <c r="I50" s="323"/>
      <c r="J50" s="324"/>
      <c r="K50" s="323"/>
      <c r="L50" s="321"/>
      <c r="M50" s="336"/>
      <c r="N50" s="325"/>
    </row>
    <row r="51" spans="1:14" x14ac:dyDescent="0.25">
      <c r="A51" s="134"/>
      <c r="B51" s="123"/>
      <c r="C51" s="114">
        <v>3</v>
      </c>
      <c r="D51" s="100" t="s">
        <v>479</v>
      </c>
      <c r="E51" s="321"/>
      <c r="F51" s="322"/>
      <c r="G51" s="323"/>
      <c r="H51" s="324"/>
      <c r="I51" s="323"/>
      <c r="J51" s="324"/>
      <c r="K51" s="323"/>
      <c r="L51" s="321"/>
      <c r="M51" s="336"/>
      <c r="N51" s="325"/>
    </row>
    <row r="52" spans="1:14" x14ac:dyDescent="0.25">
      <c r="A52" s="134"/>
      <c r="B52" s="123"/>
      <c r="C52" s="114"/>
      <c r="D52" s="323"/>
      <c r="E52" s="321"/>
      <c r="F52" s="322"/>
      <c r="G52" s="323"/>
      <c r="H52" s="324"/>
      <c r="I52" s="323"/>
      <c r="J52" s="324"/>
      <c r="K52" s="323"/>
      <c r="L52" s="321"/>
      <c r="M52" s="336"/>
      <c r="N52" s="325"/>
    </row>
    <row r="53" spans="1:14" x14ac:dyDescent="0.25">
      <c r="A53" s="134"/>
      <c r="B53" s="134"/>
      <c r="C53" s="88" t="s">
        <v>138</v>
      </c>
      <c r="D53" s="334" t="s">
        <v>139</v>
      </c>
      <c r="E53" s="321"/>
      <c r="F53" s="322"/>
      <c r="G53" s="323"/>
      <c r="H53" s="324"/>
      <c r="I53" s="323"/>
      <c r="J53" s="324"/>
      <c r="K53" s="323"/>
      <c r="L53" s="321"/>
      <c r="M53" s="336"/>
      <c r="N53" s="325"/>
    </row>
    <row r="54" spans="1:14" x14ac:dyDescent="0.25">
      <c r="A54" s="134"/>
      <c r="B54" s="120"/>
      <c r="C54" s="88"/>
      <c r="D54" s="334"/>
      <c r="E54" s="321"/>
      <c r="F54" s="322"/>
      <c r="G54" s="323"/>
      <c r="H54" s="324"/>
      <c r="I54" s="323"/>
      <c r="J54" s="324"/>
      <c r="K54" s="323"/>
      <c r="L54" s="321"/>
      <c r="M54" s="336"/>
      <c r="N54" s="325"/>
    </row>
    <row r="55" spans="1:14" ht="33" x14ac:dyDescent="0.25">
      <c r="A55" s="134"/>
      <c r="B55" s="123"/>
      <c r="C55" s="114">
        <v>1</v>
      </c>
      <c r="D55" s="100" t="s">
        <v>481</v>
      </c>
      <c r="E55" s="321"/>
      <c r="F55" s="322"/>
      <c r="G55" s="323"/>
      <c r="H55" s="324"/>
      <c r="I55" s="323"/>
      <c r="J55" s="324"/>
      <c r="K55" s="323"/>
      <c r="L55" s="321"/>
      <c r="M55" s="336"/>
      <c r="N55" s="325"/>
    </row>
    <row r="56" spans="1:14" x14ac:dyDescent="0.25">
      <c r="A56" s="134"/>
      <c r="B56" s="123"/>
      <c r="C56" s="329">
        <v>2</v>
      </c>
      <c r="D56" s="323" t="s">
        <v>482</v>
      </c>
      <c r="E56" s="321"/>
      <c r="F56" s="322"/>
      <c r="G56" s="323"/>
      <c r="H56" s="324"/>
      <c r="I56" s="323"/>
      <c r="J56" s="324"/>
      <c r="K56" s="323"/>
      <c r="L56" s="321"/>
      <c r="M56" s="336"/>
      <c r="N56" s="325"/>
    </row>
    <row r="57" spans="1:14" x14ac:dyDescent="0.25">
      <c r="A57" s="134"/>
      <c r="B57" s="123"/>
      <c r="C57" s="329" t="s">
        <v>60</v>
      </c>
      <c r="D57" s="323" t="s">
        <v>483</v>
      </c>
      <c r="E57" s="321"/>
      <c r="F57" s="322"/>
      <c r="G57" s="323"/>
      <c r="H57" s="324"/>
      <c r="I57" s="323"/>
      <c r="J57" s="324"/>
      <c r="K57" s="323"/>
      <c r="L57" s="321"/>
      <c r="M57" s="336"/>
      <c r="N57" s="325"/>
    </row>
    <row r="58" spans="1:14" x14ac:dyDescent="0.25">
      <c r="A58" s="134"/>
      <c r="B58" s="123"/>
      <c r="C58" s="329"/>
      <c r="D58" s="337"/>
      <c r="E58" s="321"/>
      <c r="F58" s="322"/>
      <c r="G58" s="323"/>
      <c r="H58" s="324"/>
      <c r="I58" s="323"/>
      <c r="J58" s="324"/>
      <c r="K58" s="323"/>
      <c r="L58" s="321"/>
      <c r="M58" s="323"/>
      <c r="N58" s="325"/>
    </row>
    <row r="59" spans="1:14" x14ac:dyDescent="0.25">
      <c r="A59" s="290"/>
      <c r="B59" s="338" t="s">
        <v>280</v>
      </c>
      <c r="C59" s="339"/>
      <c r="D59" s="340" t="s">
        <v>281</v>
      </c>
      <c r="E59" s="292">
        <v>1.87</v>
      </c>
      <c r="F59" s="293"/>
      <c r="G59" s="294"/>
      <c r="H59" s="295"/>
      <c r="I59" s="294"/>
      <c r="J59" s="295"/>
      <c r="K59" s="294"/>
      <c r="L59" s="296"/>
      <c r="M59" s="294"/>
      <c r="N59" s="319"/>
    </row>
    <row r="60" spans="1:14" x14ac:dyDescent="0.25">
      <c r="A60" s="134"/>
      <c r="B60" s="123"/>
      <c r="C60" s="329"/>
      <c r="D60" s="323"/>
      <c r="E60" s="321"/>
      <c r="F60" s="322"/>
      <c r="G60" s="323"/>
      <c r="H60" s="324"/>
      <c r="I60" s="323"/>
      <c r="J60" s="324"/>
      <c r="K60" s="323"/>
      <c r="L60" s="321"/>
      <c r="M60" s="323"/>
      <c r="N60" s="325"/>
    </row>
    <row r="61" spans="1:14" x14ac:dyDescent="0.25">
      <c r="A61" s="134"/>
      <c r="B61" s="134"/>
      <c r="C61" s="326" t="s">
        <v>16</v>
      </c>
      <c r="D61" s="89" t="s">
        <v>123</v>
      </c>
      <c r="E61" s="327">
        <v>0.56100000000000005</v>
      </c>
      <c r="F61" s="322"/>
      <c r="G61" s="323"/>
      <c r="H61" s="324"/>
      <c r="I61" s="323"/>
      <c r="J61" s="324"/>
      <c r="K61" s="323"/>
      <c r="L61" s="321"/>
      <c r="M61" s="323"/>
      <c r="N61" s="325"/>
    </row>
    <row r="62" spans="1:14" x14ac:dyDescent="0.25">
      <c r="A62" s="134"/>
      <c r="B62" s="120"/>
      <c r="C62" s="326"/>
      <c r="D62" s="89"/>
      <c r="F62" s="322"/>
      <c r="G62" s="323"/>
      <c r="H62" s="324"/>
      <c r="I62" s="323"/>
      <c r="J62" s="324"/>
      <c r="K62" s="323"/>
      <c r="L62" s="321"/>
      <c r="M62" s="323"/>
      <c r="N62" s="325"/>
    </row>
    <row r="63" spans="1:14" ht="82.5" x14ac:dyDescent="0.25">
      <c r="A63" s="134"/>
      <c r="B63" s="123"/>
      <c r="C63" s="114">
        <v>1</v>
      </c>
      <c r="D63" s="100" t="s">
        <v>473</v>
      </c>
      <c r="E63" s="101">
        <v>0.56100000000000005</v>
      </c>
      <c r="F63" s="102" t="s">
        <v>372</v>
      </c>
      <c r="G63" s="103" t="s">
        <v>371</v>
      </c>
      <c r="H63" s="104" t="s">
        <v>370</v>
      </c>
      <c r="I63" s="103" t="s">
        <v>369</v>
      </c>
      <c r="J63" s="104" t="s">
        <v>471</v>
      </c>
      <c r="K63" s="105">
        <v>5</v>
      </c>
      <c r="L63" s="106">
        <f>IF(K63=1,E63*(1/5),IF(K63=2,E63*(2/5),IF(K63=3,E63*(3/5),IF(K63=4,E63*(4/5),IF(K63=5,E63*(5/5),"sila pilih 1-5")))))</f>
        <v>0.56100000000000005</v>
      </c>
      <c r="M63" s="328" t="s">
        <v>474</v>
      </c>
      <c r="N63" s="325"/>
    </row>
    <row r="64" spans="1:14" x14ac:dyDescent="0.25">
      <c r="A64" s="134"/>
      <c r="B64" s="123"/>
      <c r="C64" s="114">
        <v>2</v>
      </c>
      <c r="D64" s="100" t="s">
        <v>475</v>
      </c>
      <c r="E64" s="321"/>
      <c r="F64" s="322"/>
      <c r="G64" s="323"/>
      <c r="H64" s="324"/>
      <c r="I64" s="323"/>
      <c r="J64" s="324"/>
      <c r="K64" s="323"/>
      <c r="L64" s="321"/>
      <c r="M64" s="323"/>
      <c r="N64" s="325"/>
    </row>
    <row r="65" spans="1:14" x14ac:dyDescent="0.25">
      <c r="A65" s="134"/>
      <c r="B65" s="123"/>
      <c r="C65" s="329"/>
      <c r="D65" s="174"/>
      <c r="E65" s="321"/>
      <c r="F65" s="322"/>
      <c r="G65" s="323"/>
      <c r="H65" s="324"/>
      <c r="I65" s="323"/>
      <c r="J65" s="324"/>
      <c r="K65" s="323"/>
      <c r="L65" s="321"/>
      <c r="M65" s="323"/>
      <c r="N65" s="325"/>
    </row>
    <row r="66" spans="1:14" x14ac:dyDescent="0.25">
      <c r="A66" s="134"/>
      <c r="B66" s="134"/>
      <c r="C66" s="326" t="s">
        <v>41</v>
      </c>
      <c r="D66" s="89" t="s">
        <v>125</v>
      </c>
      <c r="E66" s="327">
        <v>0.374</v>
      </c>
      <c r="F66" s="322"/>
      <c r="G66" s="323"/>
      <c r="H66" s="324"/>
      <c r="I66" s="323"/>
      <c r="J66" s="324"/>
      <c r="K66" s="323"/>
      <c r="L66" s="321"/>
      <c r="M66" s="323"/>
      <c r="N66" s="325"/>
    </row>
    <row r="67" spans="1:14" x14ac:dyDescent="0.25">
      <c r="A67" s="134"/>
      <c r="B67" s="120"/>
      <c r="C67" s="326"/>
      <c r="D67" s="89"/>
      <c r="F67" s="322"/>
      <c r="G67" s="323"/>
      <c r="H67" s="324"/>
      <c r="I67" s="323"/>
      <c r="J67" s="324"/>
      <c r="K67" s="323"/>
      <c r="L67" s="321"/>
      <c r="M67" s="323"/>
      <c r="N67" s="325"/>
    </row>
    <row r="68" spans="1:14" ht="17.25" x14ac:dyDescent="0.25">
      <c r="A68" s="134"/>
      <c r="B68" s="123"/>
      <c r="C68" s="114">
        <v>1</v>
      </c>
      <c r="D68" s="337" t="s">
        <v>484</v>
      </c>
      <c r="E68" s="101">
        <v>6.2E-2</v>
      </c>
      <c r="F68" s="102" t="s">
        <v>372</v>
      </c>
      <c r="G68" s="103" t="s">
        <v>371</v>
      </c>
      <c r="H68" s="104" t="s">
        <v>370</v>
      </c>
      <c r="I68" s="103" t="s">
        <v>369</v>
      </c>
      <c r="J68" s="104" t="s">
        <v>471</v>
      </c>
      <c r="K68" s="105">
        <v>5</v>
      </c>
      <c r="L68" s="106">
        <f t="shared" ref="L68:L73" si="0">IF(K68=1,E68*(1/5),IF(K68=2,E68*(2/5),IF(K68=3,E68*(3/5),IF(K68=4,E68*(4/5),IF(K68=5,E68*(5/5),"sila pilih 1-5")))))</f>
        <v>6.2E-2</v>
      </c>
      <c r="M68" s="341" t="s">
        <v>282</v>
      </c>
      <c r="N68" s="325"/>
    </row>
    <row r="69" spans="1:14" ht="294.75" customHeight="1" x14ac:dyDescent="0.25">
      <c r="A69" s="134"/>
      <c r="B69" s="123"/>
      <c r="C69" s="114" t="s">
        <v>60</v>
      </c>
      <c r="D69" s="330" t="s">
        <v>485</v>
      </c>
      <c r="E69" s="101">
        <v>6.2E-2</v>
      </c>
      <c r="F69" s="102" t="s">
        <v>372</v>
      </c>
      <c r="G69" s="103" t="s">
        <v>371</v>
      </c>
      <c r="H69" s="104" t="s">
        <v>370</v>
      </c>
      <c r="I69" s="103" t="s">
        <v>369</v>
      </c>
      <c r="J69" s="104" t="s">
        <v>471</v>
      </c>
      <c r="K69" s="105">
        <v>5</v>
      </c>
      <c r="L69" s="106">
        <f t="shared" si="0"/>
        <v>6.2E-2</v>
      </c>
      <c r="M69" s="342" t="s">
        <v>60</v>
      </c>
      <c r="N69" s="325"/>
    </row>
    <row r="70" spans="1:14" ht="17.25" x14ac:dyDescent="0.25">
      <c r="A70" s="134"/>
      <c r="B70" s="123"/>
      <c r="C70" s="114" t="s">
        <v>60</v>
      </c>
      <c r="D70" s="337"/>
      <c r="E70" s="101">
        <v>6.2E-2</v>
      </c>
      <c r="F70" s="102" t="s">
        <v>372</v>
      </c>
      <c r="G70" s="103" t="s">
        <v>371</v>
      </c>
      <c r="H70" s="104" t="s">
        <v>370</v>
      </c>
      <c r="I70" s="103" t="s">
        <v>369</v>
      </c>
      <c r="J70" s="104" t="s">
        <v>471</v>
      </c>
      <c r="K70" s="105">
        <v>5</v>
      </c>
      <c r="L70" s="106">
        <f t="shared" si="0"/>
        <v>6.2E-2</v>
      </c>
      <c r="M70" s="323"/>
      <c r="N70" s="325"/>
    </row>
    <row r="71" spans="1:14" ht="17.25" x14ac:dyDescent="0.25">
      <c r="A71" s="134"/>
      <c r="B71" s="123"/>
      <c r="C71" s="114" t="s">
        <v>60</v>
      </c>
      <c r="D71" s="337"/>
      <c r="E71" s="101">
        <v>6.2E-2</v>
      </c>
      <c r="F71" s="102" t="s">
        <v>372</v>
      </c>
      <c r="G71" s="103" t="s">
        <v>371</v>
      </c>
      <c r="H71" s="104" t="s">
        <v>370</v>
      </c>
      <c r="I71" s="103" t="s">
        <v>369</v>
      </c>
      <c r="J71" s="104" t="s">
        <v>471</v>
      </c>
      <c r="K71" s="105">
        <v>5</v>
      </c>
      <c r="L71" s="106">
        <f t="shared" si="0"/>
        <v>6.2E-2</v>
      </c>
      <c r="M71" s="341" t="s">
        <v>284</v>
      </c>
      <c r="N71" s="325"/>
    </row>
    <row r="72" spans="1:14" ht="17.25" x14ac:dyDescent="0.25">
      <c r="A72" s="134"/>
      <c r="B72" s="123"/>
      <c r="C72" s="114" t="s">
        <v>60</v>
      </c>
      <c r="D72" s="337"/>
      <c r="E72" s="101">
        <v>6.2E-2</v>
      </c>
      <c r="F72" s="102" t="s">
        <v>372</v>
      </c>
      <c r="G72" s="103" t="s">
        <v>371</v>
      </c>
      <c r="H72" s="104" t="s">
        <v>370</v>
      </c>
      <c r="I72" s="103" t="s">
        <v>369</v>
      </c>
      <c r="J72" s="104" t="s">
        <v>471</v>
      </c>
      <c r="K72" s="105">
        <v>5</v>
      </c>
      <c r="L72" s="106">
        <f t="shared" si="0"/>
        <v>6.2E-2</v>
      </c>
      <c r="M72" s="341" t="s">
        <v>195</v>
      </c>
      <c r="N72" s="325"/>
    </row>
    <row r="73" spans="1:14" ht="22.5" customHeight="1" x14ac:dyDescent="0.25">
      <c r="A73" s="134"/>
      <c r="B73" s="123"/>
      <c r="C73" s="114" t="s">
        <v>60</v>
      </c>
      <c r="D73" s="337" t="s">
        <v>60</v>
      </c>
      <c r="E73" s="101">
        <v>6.2E-2</v>
      </c>
      <c r="F73" s="102" t="s">
        <v>372</v>
      </c>
      <c r="G73" s="103" t="s">
        <v>371</v>
      </c>
      <c r="H73" s="104" t="s">
        <v>370</v>
      </c>
      <c r="I73" s="103" t="s">
        <v>369</v>
      </c>
      <c r="J73" s="104" t="s">
        <v>471</v>
      </c>
      <c r="K73" s="105">
        <v>5</v>
      </c>
      <c r="L73" s="106">
        <f t="shared" si="0"/>
        <v>6.2E-2</v>
      </c>
      <c r="M73" s="323"/>
      <c r="N73" s="325"/>
    </row>
    <row r="74" spans="1:14" x14ac:dyDescent="0.25">
      <c r="A74" s="134"/>
      <c r="B74" s="123"/>
      <c r="C74" s="114"/>
      <c r="D74" s="337"/>
      <c r="E74" s="321"/>
      <c r="F74" s="322"/>
      <c r="G74" s="323"/>
      <c r="H74" s="324"/>
      <c r="I74" s="323"/>
      <c r="J74" s="324"/>
      <c r="K74" s="323"/>
      <c r="L74" s="321"/>
      <c r="M74" s="323"/>
      <c r="N74" s="325"/>
    </row>
    <row r="75" spans="1:14" x14ac:dyDescent="0.25">
      <c r="A75" s="134"/>
      <c r="B75" s="134"/>
      <c r="C75" s="326" t="s">
        <v>42</v>
      </c>
      <c r="D75" s="332" t="s">
        <v>135</v>
      </c>
      <c r="E75" s="327">
        <v>0.374</v>
      </c>
      <c r="F75" s="322"/>
      <c r="G75" s="323"/>
      <c r="H75" s="324"/>
      <c r="I75" s="323"/>
      <c r="J75" s="324"/>
      <c r="K75" s="323"/>
      <c r="L75" s="321"/>
      <c r="M75" s="323"/>
      <c r="N75" s="325"/>
    </row>
    <row r="76" spans="1:14" x14ac:dyDescent="0.25">
      <c r="A76" s="134"/>
      <c r="B76" s="120"/>
      <c r="C76" s="326"/>
      <c r="D76" s="332"/>
      <c r="F76" s="322"/>
      <c r="G76" s="323"/>
      <c r="H76" s="324"/>
      <c r="I76" s="323"/>
      <c r="J76" s="324"/>
      <c r="K76" s="323"/>
      <c r="L76" s="321"/>
      <c r="M76" s="323"/>
      <c r="N76" s="325"/>
    </row>
    <row r="77" spans="1:14" ht="49.5" x14ac:dyDescent="0.25">
      <c r="A77" s="134"/>
      <c r="B77" s="123"/>
      <c r="C77" s="114">
        <v>1</v>
      </c>
      <c r="D77" s="100" t="s">
        <v>136</v>
      </c>
      <c r="E77" s="113"/>
      <c r="F77" s="102" t="s">
        <v>372</v>
      </c>
      <c r="G77" s="103" t="s">
        <v>371</v>
      </c>
      <c r="H77" s="104" t="s">
        <v>370</v>
      </c>
      <c r="I77" s="103" t="s">
        <v>369</v>
      </c>
      <c r="J77" s="104" t="s">
        <v>471</v>
      </c>
      <c r="K77" s="105">
        <v>5</v>
      </c>
      <c r="L77" s="106">
        <f>IF(K77=1,E77*(1/5),IF(K77=2,E77*(2/5),IF(K77=3,E77*(3/5),IF(K77=4,E77*(4/5),IF(K77=5,E77*(5/5),"sila pilih 1-5")))))</f>
        <v>0</v>
      </c>
      <c r="M77" s="330" t="s">
        <v>480</v>
      </c>
      <c r="N77" s="325"/>
    </row>
    <row r="78" spans="1:14" ht="17.25" x14ac:dyDescent="0.25">
      <c r="A78" s="134"/>
      <c r="B78" s="123"/>
      <c r="C78" s="114">
        <v>2</v>
      </c>
      <c r="D78" s="100" t="s">
        <v>137</v>
      </c>
      <c r="E78" s="113"/>
      <c r="F78" s="102" t="s">
        <v>372</v>
      </c>
      <c r="G78" s="103" t="s">
        <v>371</v>
      </c>
      <c r="H78" s="104" t="s">
        <v>370</v>
      </c>
      <c r="I78" s="103" t="s">
        <v>369</v>
      </c>
      <c r="J78" s="104" t="s">
        <v>471</v>
      </c>
      <c r="K78" s="105">
        <v>5</v>
      </c>
      <c r="L78" s="106">
        <f>IF(K78=1,E78*(1/5),IF(K78=2,E78*(2/5),IF(K78=3,E78*(3/5),IF(K78=4,E78*(4/5),IF(K78=5,E78*(5/5),"sila pilih 1-5")))))</f>
        <v>0</v>
      </c>
      <c r="M78" s="323"/>
      <c r="N78" s="325"/>
    </row>
    <row r="79" spans="1:14" x14ac:dyDescent="0.25">
      <c r="A79" s="134"/>
      <c r="B79" s="123"/>
      <c r="C79" s="329"/>
      <c r="D79" s="341"/>
      <c r="E79" s="113"/>
      <c r="F79" s="102"/>
      <c r="G79" s="103"/>
      <c r="H79" s="104"/>
      <c r="I79" s="103"/>
      <c r="J79" s="104"/>
      <c r="K79" s="105"/>
      <c r="L79" s="106"/>
      <c r="M79" s="323"/>
      <c r="N79" s="325"/>
    </row>
    <row r="80" spans="1:14" x14ac:dyDescent="0.25">
      <c r="A80" s="134"/>
      <c r="B80" s="134"/>
      <c r="C80" s="326" t="s">
        <v>138</v>
      </c>
      <c r="D80" s="334" t="s">
        <v>139</v>
      </c>
      <c r="E80" s="327">
        <v>0.56100000000000005</v>
      </c>
      <c r="F80" s="322"/>
      <c r="G80" s="323"/>
      <c r="H80" s="324"/>
      <c r="I80" s="323"/>
      <c r="J80" s="324"/>
      <c r="K80" s="323"/>
      <c r="L80" s="321"/>
      <c r="M80" s="323"/>
      <c r="N80" s="325"/>
    </row>
    <row r="81" spans="1:14" x14ac:dyDescent="0.25">
      <c r="A81" s="134"/>
      <c r="B81" s="120"/>
      <c r="C81" s="326"/>
      <c r="D81" s="334"/>
      <c r="F81" s="322"/>
      <c r="G81" s="323"/>
      <c r="H81" s="324"/>
      <c r="I81" s="323"/>
      <c r="J81" s="324"/>
      <c r="K81" s="323"/>
      <c r="L81" s="321"/>
      <c r="M81" s="323"/>
      <c r="N81" s="325"/>
    </row>
    <row r="82" spans="1:14" ht="33" x14ac:dyDescent="0.25">
      <c r="A82" s="134"/>
      <c r="B82" s="123"/>
      <c r="C82" s="114">
        <v>1</v>
      </c>
      <c r="D82" s="100" t="s">
        <v>285</v>
      </c>
      <c r="E82" s="343">
        <v>0.187</v>
      </c>
      <c r="F82" s="102" t="s">
        <v>372</v>
      </c>
      <c r="G82" s="103" t="s">
        <v>371</v>
      </c>
      <c r="H82" s="104" t="s">
        <v>370</v>
      </c>
      <c r="I82" s="103" t="s">
        <v>369</v>
      </c>
      <c r="J82" s="104" t="s">
        <v>471</v>
      </c>
      <c r="K82" s="344">
        <v>5</v>
      </c>
      <c r="L82" s="345">
        <f>IF(K82=1,E82*(1/5),IF(K82=2,E82*(2/5),IF(K82=3,E82*(3/5),IF(K82=4,E82*(4/5),IF(K82=5,E82*(5/5),"sila pilih 1-5")))))</f>
        <v>0.187</v>
      </c>
      <c r="M82" s="323"/>
      <c r="N82" s="325"/>
    </row>
    <row r="83" spans="1:14" ht="33" x14ac:dyDescent="0.25">
      <c r="A83" s="134"/>
      <c r="B83" s="123"/>
      <c r="C83" s="114">
        <v>2</v>
      </c>
      <c r="D83" s="100" t="s">
        <v>486</v>
      </c>
      <c r="E83" s="343">
        <v>0.187</v>
      </c>
      <c r="F83" s="102" t="s">
        <v>372</v>
      </c>
      <c r="G83" s="103" t="s">
        <v>371</v>
      </c>
      <c r="H83" s="104" t="s">
        <v>370</v>
      </c>
      <c r="I83" s="103" t="s">
        <v>369</v>
      </c>
      <c r="J83" s="104" t="s">
        <v>471</v>
      </c>
      <c r="K83" s="344">
        <v>5</v>
      </c>
      <c r="L83" s="345">
        <f>IF(K83=1,E83*(1/5),IF(K83=2,E83*(2/5),IF(K83=3,E83*(3/5),IF(K83=4,E83*(4/5),IF(K83=5,E83*(5/5),"sila pilih 1-5")))))</f>
        <v>0.187</v>
      </c>
      <c r="M83" s="323"/>
      <c r="N83" s="325"/>
    </row>
    <row r="84" spans="1:14" ht="33" x14ac:dyDescent="0.25">
      <c r="A84" s="134"/>
      <c r="B84" s="123"/>
      <c r="C84" s="114">
        <v>3</v>
      </c>
      <c r="D84" s="100" t="s">
        <v>287</v>
      </c>
      <c r="E84" s="343">
        <v>0.187</v>
      </c>
      <c r="F84" s="102" t="s">
        <v>372</v>
      </c>
      <c r="G84" s="103" t="s">
        <v>371</v>
      </c>
      <c r="H84" s="104" t="s">
        <v>370</v>
      </c>
      <c r="I84" s="103" t="s">
        <v>369</v>
      </c>
      <c r="J84" s="104" t="s">
        <v>471</v>
      </c>
      <c r="K84" s="344">
        <v>5</v>
      </c>
      <c r="L84" s="345">
        <f>IF(K84=1,E84*(1/5),IF(K84=2,E84*(2/5),IF(K84=3,E84*(3/5),IF(K84=4,E84*(4/5),IF(K84=5,E84*(5/5),"sila pilih 1-5")))))</f>
        <v>0.187</v>
      </c>
      <c r="M84" s="323"/>
      <c r="N84" s="325"/>
    </row>
    <row r="85" spans="1:14" x14ac:dyDescent="0.25">
      <c r="A85" s="134"/>
      <c r="B85" s="123"/>
      <c r="C85" s="329"/>
      <c r="D85" s="323"/>
      <c r="E85" s="321"/>
      <c r="F85" s="322"/>
      <c r="G85" s="323"/>
      <c r="H85" s="324"/>
      <c r="I85" s="323"/>
      <c r="J85" s="324"/>
      <c r="K85" s="323"/>
      <c r="L85" s="321"/>
      <c r="M85" s="323"/>
      <c r="N85" s="325"/>
    </row>
    <row r="86" spans="1:14" ht="33" x14ac:dyDescent="0.25">
      <c r="A86" s="290"/>
      <c r="B86" s="298" t="s">
        <v>288</v>
      </c>
      <c r="C86" s="159"/>
      <c r="D86" s="188" t="s">
        <v>289</v>
      </c>
      <c r="E86" s="292">
        <v>1.87</v>
      </c>
      <c r="F86" s="293"/>
      <c r="G86" s="294"/>
      <c r="H86" s="295"/>
      <c r="I86" s="294"/>
      <c r="J86" s="295"/>
      <c r="K86" s="294"/>
      <c r="L86" s="296"/>
      <c r="M86" s="294"/>
      <c r="N86" s="319"/>
    </row>
    <row r="87" spans="1:14" x14ac:dyDescent="0.25">
      <c r="A87" s="134"/>
      <c r="B87" s="123"/>
      <c r="C87" s="329"/>
      <c r="D87" s="323"/>
      <c r="E87" s="321"/>
      <c r="F87" s="322"/>
      <c r="G87" s="323"/>
      <c r="H87" s="324"/>
      <c r="I87" s="323"/>
      <c r="J87" s="324"/>
      <c r="K87" s="323"/>
      <c r="L87" s="321"/>
      <c r="M87" s="323"/>
      <c r="N87" s="325"/>
    </row>
    <row r="88" spans="1:14" x14ac:dyDescent="0.25">
      <c r="A88" s="134"/>
      <c r="B88" s="134"/>
      <c r="C88" s="326" t="s">
        <v>16</v>
      </c>
      <c r="D88" s="89" t="s">
        <v>123</v>
      </c>
      <c r="E88" s="327">
        <v>0.56100000000000005</v>
      </c>
      <c r="F88" s="322"/>
      <c r="G88" s="323"/>
      <c r="H88" s="324"/>
      <c r="I88" s="323"/>
      <c r="J88" s="324"/>
      <c r="K88" s="323"/>
      <c r="L88" s="321"/>
      <c r="M88" s="323"/>
      <c r="N88" s="325"/>
    </row>
    <row r="89" spans="1:14" x14ac:dyDescent="0.25">
      <c r="A89" s="134"/>
      <c r="B89" s="120"/>
      <c r="C89" s="326"/>
      <c r="D89" s="89"/>
      <c r="F89" s="322"/>
      <c r="G89" s="323"/>
      <c r="H89" s="324"/>
      <c r="I89" s="323"/>
      <c r="J89" s="324"/>
      <c r="K89" s="323"/>
      <c r="L89" s="321"/>
      <c r="M89" s="323"/>
      <c r="N89" s="325"/>
    </row>
    <row r="90" spans="1:14" ht="82.5" x14ac:dyDescent="0.25">
      <c r="A90" s="134"/>
      <c r="B90" s="123"/>
      <c r="C90" s="114">
        <v>1</v>
      </c>
      <c r="D90" s="100" t="s">
        <v>124</v>
      </c>
      <c r="E90" s="101">
        <v>0.56100000000000005</v>
      </c>
      <c r="F90" s="102" t="s">
        <v>372</v>
      </c>
      <c r="G90" s="103" t="s">
        <v>371</v>
      </c>
      <c r="H90" s="104" t="s">
        <v>370</v>
      </c>
      <c r="I90" s="103" t="s">
        <v>369</v>
      </c>
      <c r="J90" s="104" t="s">
        <v>471</v>
      </c>
      <c r="K90" s="105">
        <v>5</v>
      </c>
      <c r="L90" s="106">
        <f>IF(K90=1,E90*(1/5),IF(K90=2,E90*(2/5),IF(K90=3,E90*(3/5),IF(K90=4,E90*(4/5),IF(K90=5,E90*(5/5),"sila pilih 1-5")))))</f>
        <v>0.56100000000000005</v>
      </c>
      <c r="M90" s="328" t="s">
        <v>474</v>
      </c>
      <c r="N90" s="325"/>
    </row>
    <row r="91" spans="1:14" x14ac:dyDescent="0.25">
      <c r="A91" s="134"/>
      <c r="B91" s="123"/>
      <c r="C91" s="329"/>
      <c r="D91" s="165"/>
      <c r="E91" s="321"/>
      <c r="F91" s="322"/>
      <c r="G91" s="323"/>
      <c r="H91" s="324"/>
      <c r="I91" s="323"/>
      <c r="J91" s="324"/>
      <c r="K91" s="323"/>
      <c r="L91" s="321"/>
      <c r="M91" s="323"/>
      <c r="N91" s="325"/>
    </row>
    <row r="92" spans="1:14" x14ac:dyDescent="0.25">
      <c r="A92" s="134"/>
      <c r="B92" s="123"/>
      <c r="C92" s="329"/>
      <c r="D92" s="174"/>
      <c r="E92" s="321"/>
      <c r="F92" s="322"/>
      <c r="G92" s="323"/>
      <c r="H92" s="324"/>
      <c r="I92" s="323"/>
      <c r="J92" s="324"/>
      <c r="K92" s="323"/>
      <c r="L92" s="321"/>
      <c r="M92" s="323"/>
      <c r="N92" s="325"/>
    </row>
    <row r="93" spans="1:14" x14ac:dyDescent="0.25">
      <c r="A93" s="134"/>
      <c r="B93" s="123"/>
      <c r="C93" s="329"/>
      <c r="D93" s="323"/>
      <c r="E93" s="321"/>
      <c r="F93" s="322"/>
      <c r="G93" s="323"/>
      <c r="H93" s="324"/>
      <c r="I93" s="323"/>
      <c r="J93" s="324"/>
      <c r="K93" s="323"/>
      <c r="L93" s="321"/>
      <c r="M93" s="323"/>
      <c r="N93" s="325"/>
    </row>
    <row r="94" spans="1:14" x14ac:dyDescent="0.25">
      <c r="A94" s="134"/>
      <c r="B94" s="134"/>
      <c r="C94" s="326" t="s">
        <v>41</v>
      </c>
      <c r="D94" s="89" t="s">
        <v>125</v>
      </c>
      <c r="E94" s="327">
        <v>0.374</v>
      </c>
      <c r="F94" s="322"/>
      <c r="G94" s="323"/>
      <c r="H94" s="324"/>
      <c r="I94" s="323"/>
      <c r="J94" s="324"/>
      <c r="K94" s="323"/>
      <c r="L94" s="321"/>
      <c r="M94" s="323"/>
      <c r="N94" s="325"/>
    </row>
    <row r="95" spans="1:14" x14ac:dyDescent="0.25">
      <c r="A95" s="134"/>
      <c r="B95" s="120"/>
      <c r="C95" s="326"/>
      <c r="D95" s="89"/>
      <c r="F95" s="322"/>
      <c r="G95" s="323"/>
      <c r="H95" s="324"/>
      <c r="I95" s="323"/>
      <c r="J95" s="324"/>
      <c r="K95" s="323"/>
      <c r="L95" s="321"/>
      <c r="M95" s="323"/>
      <c r="N95" s="325"/>
    </row>
    <row r="96" spans="1:14" ht="17.25" x14ac:dyDescent="0.25">
      <c r="A96" s="134"/>
      <c r="B96" s="123"/>
      <c r="C96" s="114">
        <v>1</v>
      </c>
      <c r="D96" s="100" t="s">
        <v>276</v>
      </c>
      <c r="E96" s="101">
        <v>0.187</v>
      </c>
      <c r="F96" s="102" t="s">
        <v>372</v>
      </c>
      <c r="G96" s="103" t="s">
        <v>371</v>
      </c>
      <c r="H96" s="104" t="s">
        <v>370</v>
      </c>
      <c r="I96" s="103" t="s">
        <v>369</v>
      </c>
      <c r="J96" s="104" t="s">
        <v>471</v>
      </c>
      <c r="K96" s="105">
        <v>5</v>
      </c>
      <c r="L96" s="106">
        <f>IF(K96=1,E96*(1/5),IF(K96=2,E96*(2/5),IF(K96=3,E96*(3/5),IF(K96=4,E96*(4/5),IF(K96=5,E96*(5/5),"sila pilih 1-5")))))</f>
        <v>0.187</v>
      </c>
      <c r="M96" s="115"/>
      <c r="N96" s="325"/>
    </row>
    <row r="97" spans="1:14" ht="280.5" customHeight="1" x14ac:dyDescent="0.25">
      <c r="A97" s="134"/>
      <c r="B97" s="123"/>
      <c r="C97" s="114">
        <v>2</v>
      </c>
      <c r="D97" s="100" t="s">
        <v>290</v>
      </c>
      <c r="E97" s="101">
        <v>0.187</v>
      </c>
      <c r="F97" s="102" t="s">
        <v>372</v>
      </c>
      <c r="G97" s="103" t="s">
        <v>371</v>
      </c>
      <c r="H97" s="104" t="s">
        <v>370</v>
      </c>
      <c r="I97" s="103" t="s">
        <v>369</v>
      </c>
      <c r="J97" s="104" t="s">
        <v>471</v>
      </c>
      <c r="K97" s="105">
        <v>5</v>
      </c>
      <c r="L97" s="106">
        <f>IF(K97=1,E97*(1/5),IF(K97=2,E97*(2/5),IF(K97=3,E97*(3/5),IF(K97=4,E97*(4/5),IF(K97=5,E97*(5/5),"sila pilih 1-5")))))</f>
        <v>0.187</v>
      </c>
      <c r="M97" s="330" t="s">
        <v>476</v>
      </c>
      <c r="N97" s="325"/>
    </row>
    <row r="98" spans="1:14" x14ac:dyDescent="0.25">
      <c r="A98" s="134"/>
      <c r="B98" s="123"/>
      <c r="C98" s="329"/>
      <c r="D98" s="323"/>
      <c r="E98" s="343"/>
      <c r="F98" s="102"/>
      <c r="G98" s="103"/>
      <c r="H98" s="104"/>
      <c r="I98" s="103"/>
      <c r="J98" s="104"/>
      <c r="K98" s="105"/>
      <c r="L98" s="106"/>
      <c r="M98" s="323"/>
      <c r="N98" s="325"/>
    </row>
    <row r="99" spans="1:14" x14ac:dyDescent="0.25">
      <c r="A99" s="134"/>
      <c r="B99" s="134"/>
      <c r="C99" s="326" t="s">
        <v>42</v>
      </c>
      <c r="D99" s="332" t="s">
        <v>135</v>
      </c>
      <c r="E99" s="327">
        <v>0.374</v>
      </c>
      <c r="F99" s="102"/>
      <c r="G99" s="103"/>
      <c r="H99" s="104"/>
      <c r="I99" s="103"/>
      <c r="J99" s="104"/>
      <c r="K99" s="105"/>
      <c r="L99" s="106"/>
      <c r="M99" s="323"/>
      <c r="N99" s="325"/>
    </row>
    <row r="100" spans="1:14" x14ac:dyDescent="0.25">
      <c r="A100" s="134"/>
      <c r="B100" s="120"/>
      <c r="C100" s="326"/>
      <c r="D100" s="332"/>
      <c r="F100" s="102"/>
      <c r="G100" s="103"/>
      <c r="H100" s="104"/>
      <c r="I100" s="103"/>
      <c r="J100" s="104"/>
      <c r="K100" s="105"/>
      <c r="L100" s="106"/>
      <c r="M100" s="323"/>
      <c r="N100" s="325"/>
    </row>
    <row r="101" spans="1:14" ht="33" x14ac:dyDescent="0.25">
      <c r="A101" s="134"/>
      <c r="B101" s="123"/>
      <c r="C101" s="114">
        <v>1</v>
      </c>
      <c r="D101" s="100" t="s">
        <v>136</v>
      </c>
      <c r="E101" s="343">
        <v>0.187</v>
      </c>
      <c r="F101" s="102" t="s">
        <v>372</v>
      </c>
      <c r="G101" s="103" t="s">
        <v>371</v>
      </c>
      <c r="H101" s="104" t="s">
        <v>370</v>
      </c>
      <c r="I101" s="103" t="s">
        <v>369</v>
      </c>
      <c r="J101" s="104" t="s">
        <v>471</v>
      </c>
      <c r="K101" s="105">
        <v>5</v>
      </c>
      <c r="L101" s="106">
        <f>IF(K101=1,E101*(1/5),IF(K101=2,E101*(2/5),IF(K101=3,E101*(3/5),IF(K101=4,E101*(4/5),IF(K101=5,E101*(5/5),"sila pilih 1-5")))))</f>
        <v>0.187</v>
      </c>
      <c r="M101" s="323"/>
      <c r="N101" s="325"/>
    </row>
    <row r="102" spans="1:14" ht="17.25" x14ac:dyDescent="0.25">
      <c r="A102" s="134"/>
      <c r="B102" s="123"/>
      <c r="C102" s="114">
        <v>2</v>
      </c>
      <c r="D102" s="100" t="s">
        <v>137</v>
      </c>
      <c r="E102" s="343">
        <v>0.187</v>
      </c>
      <c r="F102" s="102" t="s">
        <v>372</v>
      </c>
      <c r="G102" s="103" t="s">
        <v>371</v>
      </c>
      <c r="H102" s="104" t="s">
        <v>370</v>
      </c>
      <c r="I102" s="103" t="s">
        <v>369</v>
      </c>
      <c r="J102" s="104" t="s">
        <v>471</v>
      </c>
      <c r="K102" s="105">
        <v>5</v>
      </c>
      <c r="L102" s="106">
        <f>IF(K102=1,E102*(1/5),IF(K102=2,E102*(2/5),IF(K102=3,E102*(3/5),IF(K102=4,E102*(4/5),IF(K102=5,E102*(5/5),"sila pilih 1-5")))))</f>
        <v>0.187</v>
      </c>
      <c r="M102" s="323"/>
      <c r="N102" s="325"/>
    </row>
    <row r="103" spans="1:14" x14ac:dyDescent="0.25">
      <c r="A103" s="134"/>
      <c r="B103" s="123"/>
      <c r="C103" s="329"/>
      <c r="D103" s="115"/>
      <c r="E103" s="343"/>
      <c r="F103" s="102"/>
      <c r="G103" s="103"/>
      <c r="H103" s="104"/>
      <c r="I103" s="103"/>
      <c r="J103" s="104"/>
      <c r="K103" s="105"/>
      <c r="L103" s="106"/>
      <c r="M103" s="323"/>
      <c r="N103" s="325"/>
    </row>
    <row r="104" spans="1:14" x14ac:dyDescent="0.25">
      <c r="A104" s="134"/>
      <c r="B104" s="123"/>
      <c r="C104" s="329"/>
      <c r="D104" s="323"/>
      <c r="E104" s="321"/>
      <c r="F104" s="322"/>
      <c r="G104" s="323"/>
      <c r="H104" s="324"/>
      <c r="I104" s="323"/>
      <c r="J104" s="324"/>
      <c r="K104" s="323"/>
      <c r="L104" s="321"/>
      <c r="M104" s="323"/>
      <c r="N104" s="325"/>
    </row>
    <row r="105" spans="1:14" x14ac:dyDescent="0.25">
      <c r="A105" s="134"/>
      <c r="B105" s="134"/>
      <c r="C105" s="326" t="s">
        <v>138</v>
      </c>
      <c r="D105" s="334" t="s">
        <v>139</v>
      </c>
      <c r="E105" s="327">
        <v>0.3</v>
      </c>
      <c r="F105" s="322"/>
      <c r="G105" s="323"/>
      <c r="H105" s="324"/>
      <c r="I105" s="323"/>
      <c r="J105" s="324"/>
      <c r="K105" s="323"/>
      <c r="L105" s="321"/>
      <c r="M105" s="323"/>
      <c r="N105" s="325"/>
    </row>
    <row r="106" spans="1:14" x14ac:dyDescent="0.25">
      <c r="A106" s="134"/>
      <c r="B106" s="120"/>
      <c r="C106" s="326"/>
      <c r="D106" s="334"/>
      <c r="E106" s="327">
        <v>0.374</v>
      </c>
      <c r="F106" s="322"/>
      <c r="G106" s="323"/>
      <c r="H106" s="324"/>
      <c r="I106" s="323"/>
      <c r="J106" s="324"/>
      <c r="K106" s="323"/>
      <c r="L106" s="321"/>
      <c r="M106" s="323"/>
      <c r="N106" s="325"/>
    </row>
    <row r="107" spans="1:14" ht="45.75" customHeight="1" x14ac:dyDescent="0.25">
      <c r="A107" s="134"/>
      <c r="B107" s="123"/>
      <c r="C107" s="114">
        <v>1</v>
      </c>
      <c r="D107" s="100" t="s">
        <v>291</v>
      </c>
      <c r="E107" s="101">
        <v>0.187</v>
      </c>
      <c r="F107" s="102" t="s">
        <v>372</v>
      </c>
      <c r="G107" s="103" t="s">
        <v>371</v>
      </c>
      <c r="H107" s="104" t="s">
        <v>370</v>
      </c>
      <c r="I107" s="103" t="s">
        <v>369</v>
      </c>
      <c r="J107" s="104" t="s">
        <v>471</v>
      </c>
      <c r="K107" s="105">
        <v>5</v>
      </c>
      <c r="L107" s="106">
        <f>IF(K107=1,E107*(1/5),IF(K107=2,E107*(2/5),IF(K107=3,E107*(3/5),IF(K107=4,E107*(4/5),IF(K107=5,E107*(5/5),"sila pilih 1-5")))))</f>
        <v>0.187</v>
      </c>
      <c r="M107" s="323"/>
      <c r="N107" s="325"/>
    </row>
    <row r="108" spans="1:14" ht="17.25" x14ac:dyDescent="0.25">
      <c r="A108" s="134"/>
      <c r="B108" s="123"/>
      <c r="C108" s="114">
        <v>2</v>
      </c>
      <c r="D108" s="100" t="s">
        <v>292</v>
      </c>
      <c r="E108" s="101">
        <v>0.187</v>
      </c>
      <c r="F108" s="102" t="s">
        <v>372</v>
      </c>
      <c r="G108" s="103" t="s">
        <v>371</v>
      </c>
      <c r="H108" s="104" t="s">
        <v>370</v>
      </c>
      <c r="I108" s="103" t="s">
        <v>369</v>
      </c>
      <c r="J108" s="104" t="s">
        <v>471</v>
      </c>
      <c r="K108" s="105">
        <v>5</v>
      </c>
      <c r="L108" s="106">
        <f>IF(K108=1,E108*(1/5),IF(K108=2,E108*(2/5),IF(K108=3,E108*(3/5),IF(K108=4,E108*(4/5),IF(K108=5,E108*(5/5),"sila pilih 1-5")))))</f>
        <v>0.187</v>
      </c>
      <c r="M108" s="323"/>
      <c r="N108" s="325"/>
    </row>
    <row r="109" spans="1:14" x14ac:dyDescent="0.25">
      <c r="A109" s="134"/>
      <c r="B109" s="123"/>
      <c r="C109" s="329"/>
      <c r="D109" s="323"/>
      <c r="E109" s="321"/>
      <c r="F109" s="322"/>
      <c r="G109" s="323"/>
      <c r="H109" s="324"/>
      <c r="I109" s="323"/>
      <c r="J109" s="324"/>
      <c r="K109" s="323"/>
      <c r="L109" s="321"/>
      <c r="M109" s="323"/>
      <c r="N109" s="325"/>
    </row>
    <row r="110" spans="1:14" x14ac:dyDescent="0.25">
      <c r="A110" s="134"/>
      <c r="B110" s="123"/>
      <c r="C110" s="329"/>
      <c r="D110" s="323"/>
      <c r="E110" s="321"/>
      <c r="F110" s="322"/>
      <c r="G110" s="323"/>
      <c r="H110" s="324"/>
      <c r="I110" s="323"/>
      <c r="J110" s="324"/>
      <c r="K110" s="323"/>
      <c r="L110" s="321"/>
      <c r="M110" s="323"/>
      <c r="N110" s="325"/>
    </row>
    <row r="111" spans="1:14" x14ac:dyDescent="0.25">
      <c r="A111" s="134"/>
      <c r="B111" s="123"/>
      <c r="C111" s="329"/>
      <c r="D111" s="323"/>
      <c r="E111" s="321"/>
      <c r="F111" s="322"/>
      <c r="G111" s="323"/>
      <c r="H111" s="324"/>
      <c r="I111" s="323"/>
      <c r="J111" s="324"/>
      <c r="K111" s="323"/>
      <c r="L111" s="321"/>
      <c r="M111" s="323"/>
      <c r="N111" s="325"/>
    </row>
    <row r="112" spans="1:14" x14ac:dyDescent="0.25">
      <c r="A112" s="134"/>
      <c r="B112" s="123"/>
      <c r="C112" s="329"/>
      <c r="D112" s="323"/>
      <c r="E112" s="321"/>
      <c r="F112" s="322"/>
      <c r="G112" s="323"/>
      <c r="H112" s="324"/>
      <c r="I112" s="323"/>
      <c r="J112" s="324"/>
      <c r="K112" s="323"/>
      <c r="L112" s="321"/>
      <c r="M112" s="323"/>
      <c r="N112" s="325"/>
    </row>
    <row r="113" spans="1:14" x14ac:dyDescent="0.25">
      <c r="A113" s="134"/>
      <c r="B113" s="123"/>
      <c r="C113" s="329"/>
      <c r="D113" s="323"/>
      <c r="E113" s="321"/>
      <c r="F113" s="322"/>
      <c r="G113" s="323"/>
      <c r="H113" s="324"/>
      <c r="I113" s="323"/>
      <c r="J113" s="324"/>
      <c r="K113" s="323"/>
      <c r="L113" s="321"/>
      <c r="M113" s="323"/>
      <c r="N113" s="325"/>
    </row>
    <row r="114" spans="1:14" x14ac:dyDescent="0.25">
      <c r="A114" s="134"/>
      <c r="B114" s="123"/>
      <c r="C114" s="329"/>
      <c r="D114" s="323"/>
      <c r="E114" s="321"/>
      <c r="F114" s="322"/>
      <c r="G114" s="323"/>
      <c r="H114" s="324"/>
      <c r="I114" s="323"/>
      <c r="J114" s="324"/>
      <c r="K114" s="323"/>
      <c r="L114" s="321"/>
      <c r="M114" s="323"/>
      <c r="N114" s="325"/>
    </row>
    <row r="115" spans="1:14" x14ac:dyDescent="0.25">
      <c r="A115" s="134"/>
      <c r="B115" s="123"/>
      <c r="C115" s="329"/>
      <c r="D115" s="323"/>
      <c r="E115" s="321"/>
      <c r="F115" s="322"/>
      <c r="G115" s="323"/>
      <c r="H115" s="324"/>
      <c r="I115" s="323"/>
      <c r="J115" s="324"/>
      <c r="K115" s="323"/>
      <c r="L115" s="321"/>
      <c r="M115" s="323"/>
      <c r="N115" s="325"/>
    </row>
    <row r="116" spans="1:14" ht="42.75" customHeight="1" x14ac:dyDescent="0.25">
      <c r="A116" s="290"/>
      <c r="B116" s="291" t="s">
        <v>293</v>
      </c>
      <c r="C116" s="1428" t="s">
        <v>294</v>
      </c>
      <c r="D116" s="1429"/>
      <c r="E116" s="292">
        <v>1.87</v>
      </c>
      <c r="F116" s="293"/>
      <c r="G116" s="294"/>
      <c r="H116" s="295"/>
      <c r="I116" s="294"/>
      <c r="J116" s="295"/>
      <c r="K116" s="294"/>
      <c r="L116" s="296"/>
      <c r="M116" s="294"/>
      <c r="N116" s="346"/>
    </row>
    <row r="117" spans="1:14" x14ac:dyDescent="0.25">
      <c r="A117" s="134"/>
      <c r="B117" s="123"/>
      <c r="C117" s="329"/>
      <c r="D117" s="323"/>
      <c r="E117" s="321"/>
      <c r="F117" s="322"/>
      <c r="G117" s="323"/>
      <c r="H117" s="324"/>
      <c r="I117" s="323"/>
      <c r="J117" s="324"/>
      <c r="K117" s="323"/>
      <c r="L117" s="321"/>
      <c r="M117" s="323"/>
      <c r="N117" s="325"/>
    </row>
    <row r="118" spans="1:14" x14ac:dyDescent="0.25">
      <c r="A118" s="134"/>
      <c r="B118" s="134"/>
      <c r="C118" s="326" t="s">
        <v>16</v>
      </c>
      <c r="D118" s="89" t="s">
        <v>123</v>
      </c>
      <c r="E118" s="327">
        <v>0.56100000000000005</v>
      </c>
      <c r="F118" s="322"/>
      <c r="G118" s="323"/>
      <c r="H118" s="324"/>
      <c r="I118" s="323"/>
      <c r="J118" s="324"/>
      <c r="K118" s="323"/>
      <c r="L118" s="321"/>
      <c r="M118" s="323"/>
      <c r="N118" s="325"/>
    </row>
    <row r="119" spans="1:14" x14ac:dyDescent="0.25">
      <c r="A119" s="134"/>
      <c r="B119" s="120"/>
      <c r="C119" s="326"/>
      <c r="D119" s="89"/>
      <c r="F119" s="322"/>
      <c r="G119" s="323"/>
      <c r="H119" s="324"/>
      <c r="I119" s="323"/>
      <c r="J119" s="324"/>
      <c r="K119" s="323"/>
      <c r="L119" s="321"/>
      <c r="M119" s="323"/>
      <c r="N119" s="325"/>
    </row>
    <row r="120" spans="1:14" ht="82.5" x14ac:dyDescent="0.25">
      <c r="A120" s="134"/>
      <c r="B120" s="123"/>
      <c r="C120" s="114">
        <v>1</v>
      </c>
      <c r="D120" s="100" t="s">
        <v>124</v>
      </c>
      <c r="E120" s="101">
        <v>0.56100000000000005</v>
      </c>
      <c r="F120" s="102" t="s">
        <v>372</v>
      </c>
      <c r="G120" s="103" t="s">
        <v>371</v>
      </c>
      <c r="H120" s="104" t="s">
        <v>370</v>
      </c>
      <c r="I120" s="103" t="s">
        <v>369</v>
      </c>
      <c r="J120" s="104" t="s">
        <v>471</v>
      </c>
      <c r="K120" s="105">
        <v>5</v>
      </c>
      <c r="L120" s="106">
        <f>IF(K120=1,E120*(1/5),IF(K120=2,E120*(2/5),IF(K120=3,E120*(3/5),IF(K120=4,E120*(4/5),IF(K120=5,E120*(5/5),"sila pilih 1-5")))))</f>
        <v>0.56100000000000005</v>
      </c>
      <c r="M120" s="328" t="s">
        <v>474</v>
      </c>
      <c r="N120" s="325"/>
    </row>
    <row r="121" spans="1:14" x14ac:dyDescent="0.25">
      <c r="A121" s="134"/>
      <c r="B121" s="123"/>
      <c r="C121" s="329"/>
      <c r="D121" s="100"/>
      <c r="E121" s="321"/>
      <c r="F121" s="102"/>
      <c r="G121" s="103"/>
      <c r="H121" s="104"/>
      <c r="I121" s="103"/>
      <c r="J121" s="104"/>
      <c r="K121" s="105"/>
      <c r="L121" s="106"/>
      <c r="M121" s="323"/>
      <c r="N121" s="325"/>
    </row>
    <row r="122" spans="1:14" x14ac:dyDescent="0.25">
      <c r="A122" s="134"/>
      <c r="B122" s="123"/>
      <c r="C122" s="329"/>
      <c r="D122" s="323"/>
      <c r="E122" s="321"/>
      <c r="F122" s="322"/>
      <c r="G122" s="323"/>
      <c r="H122" s="324"/>
      <c r="I122" s="323"/>
      <c r="J122" s="324"/>
      <c r="K122" s="323"/>
      <c r="L122" s="321"/>
      <c r="M122" s="323"/>
      <c r="N122" s="325"/>
    </row>
    <row r="123" spans="1:14" x14ac:dyDescent="0.25">
      <c r="A123" s="134"/>
      <c r="B123" s="134"/>
      <c r="C123" s="326" t="s">
        <v>41</v>
      </c>
      <c r="D123" s="89" t="s">
        <v>125</v>
      </c>
      <c r="E123" s="327">
        <v>0.374</v>
      </c>
      <c r="F123" s="322"/>
      <c r="G123" s="323"/>
      <c r="H123" s="324"/>
      <c r="I123" s="323"/>
      <c r="J123" s="324"/>
      <c r="K123" s="323"/>
      <c r="L123" s="321"/>
      <c r="M123" s="323"/>
      <c r="N123" s="325"/>
    </row>
    <row r="124" spans="1:14" x14ac:dyDescent="0.25">
      <c r="A124" s="134"/>
      <c r="B124" s="120"/>
      <c r="C124" s="326"/>
      <c r="D124" s="89"/>
      <c r="F124" s="322"/>
      <c r="G124" s="323"/>
      <c r="H124" s="324"/>
      <c r="I124" s="323"/>
      <c r="J124" s="324"/>
      <c r="K124" s="323"/>
      <c r="L124" s="321"/>
      <c r="M124" s="323"/>
      <c r="N124" s="325"/>
    </row>
    <row r="125" spans="1:14" ht="66" x14ac:dyDescent="0.25">
      <c r="A125" s="134"/>
      <c r="B125" s="123"/>
      <c r="C125" s="114">
        <v>1</v>
      </c>
      <c r="D125" s="100" t="s">
        <v>295</v>
      </c>
      <c r="E125" s="343">
        <v>6.2E-2</v>
      </c>
      <c r="F125" s="102" t="s">
        <v>372</v>
      </c>
      <c r="G125" s="103" t="s">
        <v>371</v>
      </c>
      <c r="H125" s="104" t="s">
        <v>370</v>
      </c>
      <c r="I125" s="103" t="s">
        <v>369</v>
      </c>
      <c r="J125" s="104" t="s">
        <v>471</v>
      </c>
      <c r="K125" s="105">
        <v>5</v>
      </c>
      <c r="L125" s="345">
        <f t="shared" ref="L125:L130" si="1">IF(K125=1,E125*(1/5),IF(K125=2,E125*(2/5),IF(K125=3,E125*(3/5),IF(K125=4,E125*(4/5),IF(K125=5,E125*(5/5),"sila pilih 1-5")))))</f>
        <v>6.2E-2</v>
      </c>
      <c r="M125" s="115" t="s">
        <v>296</v>
      </c>
      <c r="N125" s="325"/>
    </row>
    <row r="126" spans="1:14" ht="17.25" x14ac:dyDescent="0.25">
      <c r="A126" s="134"/>
      <c r="B126" s="123"/>
      <c r="C126" s="114">
        <v>2</v>
      </c>
      <c r="D126" s="100" t="s">
        <v>297</v>
      </c>
      <c r="E126" s="343">
        <v>6.2E-2</v>
      </c>
      <c r="F126" s="102" t="s">
        <v>372</v>
      </c>
      <c r="G126" s="103" t="s">
        <v>371</v>
      </c>
      <c r="H126" s="104" t="s">
        <v>370</v>
      </c>
      <c r="I126" s="103" t="s">
        <v>369</v>
      </c>
      <c r="J126" s="104" t="s">
        <v>471</v>
      </c>
      <c r="K126" s="105">
        <v>5</v>
      </c>
      <c r="L126" s="106">
        <f t="shared" si="1"/>
        <v>6.2E-2</v>
      </c>
      <c r="M126" s="115" t="s">
        <v>195</v>
      </c>
      <c r="N126" s="325"/>
    </row>
    <row r="127" spans="1:14" ht="17.25" x14ac:dyDescent="0.25">
      <c r="A127" s="134"/>
      <c r="B127" s="123"/>
      <c r="C127" s="114">
        <v>3</v>
      </c>
      <c r="D127" s="100" t="s">
        <v>298</v>
      </c>
      <c r="E127" s="343">
        <v>6.2E-2</v>
      </c>
      <c r="F127" s="102" t="s">
        <v>372</v>
      </c>
      <c r="G127" s="103" t="s">
        <v>371</v>
      </c>
      <c r="H127" s="104" t="s">
        <v>370</v>
      </c>
      <c r="I127" s="103" t="s">
        <v>369</v>
      </c>
      <c r="J127" s="104" t="s">
        <v>471</v>
      </c>
      <c r="K127" s="105">
        <v>5</v>
      </c>
      <c r="L127" s="106">
        <f t="shared" si="1"/>
        <v>6.2E-2</v>
      </c>
      <c r="M127" s="323"/>
      <c r="N127" s="325"/>
    </row>
    <row r="128" spans="1:14" ht="17.25" x14ac:dyDescent="0.25">
      <c r="A128" s="134"/>
      <c r="B128" s="123"/>
      <c r="C128" s="114">
        <v>4</v>
      </c>
      <c r="D128" s="100" t="s">
        <v>283</v>
      </c>
      <c r="E128" s="343">
        <v>6.2E-2</v>
      </c>
      <c r="F128" s="102" t="s">
        <v>372</v>
      </c>
      <c r="G128" s="103" t="s">
        <v>371</v>
      </c>
      <c r="H128" s="104" t="s">
        <v>370</v>
      </c>
      <c r="I128" s="103" t="s">
        <v>369</v>
      </c>
      <c r="J128" s="104" t="s">
        <v>471</v>
      </c>
      <c r="K128" s="105">
        <v>5</v>
      </c>
      <c r="L128" s="106">
        <f t="shared" si="1"/>
        <v>6.2E-2</v>
      </c>
      <c r="M128" s="115" t="s">
        <v>299</v>
      </c>
      <c r="N128" s="325"/>
    </row>
    <row r="129" spans="1:14" ht="17.25" x14ac:dyDescent="0.25">
      <c r="A129" s="134"/>
      <c r="B129" s="123"/>
      <c r="C129" s="114">
        <v>5</v>
      </c>
      <c r="D129" s="100" t="s">
        <v>300</v>
      </c>
      <c r="E129" s="343">
        <v>6.2E-2</v>
      </c>
      <c r="F129" s="102" t="s">
        <v>372</v>
      </c>
      <c r="G129" s="103" t="s">
        <v>371</v>
      </c>
      <c r="H129" s="104" t="s">
        <v>370</v>
      </c>
      <c r="I129" s="103" t="s">
        <v>369</v>
      </c>
      <c r="J129" s="104" t="s">
        <v>471</v>
      </c>
      <c r="K129" s="105">
        <v>5</v>
      </c>
      <c r="L129" s="106">
        <f t="shared" si="1"/>
        <v>6.2E-2</v>
      </c>
      <c r="M129" s="323"/>
      <c r="N129" s="325"/>
    </row>
    <row r="130" spans="1:14" ht="17.25" x14ac:dyDescent="0.25">
      <c r="A130" s="134"/>
      <c r="B130" s="123"/>
      <c r="C130" s="114">
        <v>6</v>
      </c>
      <c r="D130" s="100" t="s">
        <v>301</v>
      </c>
      <c r="E130" s="343">
        <v>6.2E-2</v>
      </c>
      <c r="F130" s="102" t="s">
        <v>372</v>
      </c>
      <c r="G130" s="103" t="s">
        <v>371</v>
      </c>
      <c r="H130" s="104" t="s">
        <v>370</v>
      </c>
      <c r="I130" s="103" t="s">
        <v>369</v>
      </c>
      <c r="J130" s="104" t="s">
        <v>471</v>
      </c>
      <c r="K130" s="105">
        <v>5</v>
      </c>
      <c r="L130" s="106">
        <f t="shared" si="1"/>
        <v>6.2E-2</v>
      </c>
      <c r="M130" s="323"/>
      <c r="N130" s="325"/>
    </row>
    <row r="131" spans="1:14" x14ac:dyDescent="0.25">
      <c r="A131" s="134"/>
      <c r="B131" s="123"/>
      <c r="C131" s="329"/>
      <c r="D131" s="323"/>
      <c r="E131" s="321"/>
      <c r="F131" s="322"/>
      <c r="G131" s="323"/>
      <c r="H131" s="324"/>
      <c r="I131" s="323"/>
      <c r="J131" s="324"/>
      <c r="K131" s="323"/>
      <c r="L131" s="321"/>
      <c r="M131" s="323"/>
      <c r="N131" s="325"/>
    </row>
    <row r="132" spans="1:14" x14ac:dyDescent="0.25">
      <c r="A132" s="134"/>
      <c r="B132" s="134"/>
      <c r="C132" s="326" t="s">
        <v>42</v>
      </c>
      <c r="D132" s="332" t="s">
        <v>135</v>
      </c>
      <c r="E132" s="327">
        <v>0.374</v>
      </c>
      <c r="F132" s="322"/>
      <c r="G132" s="323"/>
      <c r="H132" s="324"/>
      <c r="I132" s="323"/>
      <c r="J132" s="324"/>
      <c r="K132" s="323"/>
      <c r="L132" s="321"/>
      <c r="M132" s="323"/>
      <c r="N132" s="325"/>
    </row>
    <row r="133" spans="1:14" x14ac:dyDescent="0.25">
      <c r="A133" s="134"/>
      <c r="B133" s="120"/>
      <c r="C133" s="326"/>
      <c r="D133" s="332"/>
      <c r="F133" s="322"/>
      <c r="G133" s="323"/>
      <c r="H133" s="324"/>
      <c r="I133" s="323"/>
      <c r="J133" s="324"/>
      <c r="K133" s="323"/>
      <c r="L133" s="321"/>
      <c r="M133" s="323"/>
      <c r="N133" s="325"/>
    </row>
    <row r="134" spans="1:14" ht="33" x14ac:dyDescent="0.25">
      <c r="A134" s="134"/>
      <c r="B134" s="123"/>
      <c r="C134" s="114">
        <v>1</v>
      </c>
      <c r="D134" s="100" t="s">
        <v>136</v>
      </c>
      <c r="E134" s="343">
        <v>0.187</v>
      </c>
      <c r="F134" s="102" t="s">
        <v>372</v>
      </c>
      <c r="G134" s="103" t="s">
        <v>371</v>
      </c>
      <c r="H134" s="104" t="s">
        <v>370</v>
      </c>
      <c r="I134" s="103" t="s">
        <v>369</v>
      </c>
      <c r="J134" s="104" t="s">
        <v>471</v>
      </c>
      <c r="K134" s="105">
        <v>5</v>
      </c>
      <c r="L134" s="106">
        <f>IF(K134=1,E134*(1/5),IF(K134=2,E134*(2/5),IF(K134=3,E134*(3/5),IF(K134=4,E134*(4/5),IF(K134=5,E134*(5/5),"sila pilih 1-5")))))</f>
        <v>0.187</v>
      </c>
      <c r="M134" s="323"/>
      <c r="N134" s="325"/>
    </row>
    <row r="135" spans="1:14" ht="17.25" x14ac:dyDescent="0.25">
      <c r="A135" s="134"/>
      <c r="B135" s="123"/>
      <c r="C135" s="114">
        <v>2</v>
      </c>
      <c r="D135" s="100" t="s">
        <v>137</v>
      </c>
      <c r="E135" s="343">
        <v>0.187</v>
      </c>
      <c r="F135" s="102" t="s">
        <v>372</v>
      </c>
      <c r="G135" s="103" t="s">
        <v>371</v>
      </c>
      <c r="H135" s="104" t="s">
        <v>370</v>
      </c>
      <c r="I135" s="103" t="s">
        <v>369</v>
      </c>
      <c r="J135" s="104" t="s">
        <v>471</v>
      </c>
      <c r="K135" s="105">
        <v>5</v>
      </c>
      <c r="L135" s="106">
        <f>IF(K135=1,E135*(1/5),IF(K135=2,E135*(2/5),IF(K135=3,E135*(3/5),IF(K135=4,E135*(4/5),IF(K135=5,E135*(5/5),"sila pilih 1-5")))))</f>
        <v>0.187</v>
      </c>
      <c r="M135" s="323"/>
      <c r="N135" s="325"/>
    </row>
    <row r="136" spans="1:14" x14ac:dyDescent="0.25">
      <c r="A136" s="134"/>
      <c r="B136" s="123"/>
      <c r="C136" s="329"/>
      <c r="D136" s="323"/>
      <c r="E136" s="321"/>
      <c r="F136" s="322"/>
      <c r="G136" s="323"/>
      <c r="H136" s="324"/>
      <c r="I136" s="323"/>
      <c r="J136" s="324"/>
      <c r="K136" s="323"/>
      <c r="L136" s="321"/>
      <c r="M136" s="323"/>
      <c r="N136" s="325"/>
    </row>
    <row r="137" spans="1:14" x14ac:dyDescent="0.25">
      <c r="A137" s="134"/>
      <c r="B137" s="134"/>
      <c r="C137" s="326" t="s">
        <v>138</v>
      </c>
      <c r="D137" s="334" t="s">
        <v>139</v>
      </c>
      <c r="E137" s="327">
        <v>0.56100000000000005</v>
      </c>
      <c r="F137" s="322"/>
      <c r="G137" s="323"/>
      <c r="H137" s="324"/>
      <c r="I137" s="323"/>
      <c r="J137" s="324"/>
      <c r="K137" s="323"/>
      <c r="L137" s="321"/>
      <c r="M137" s="323"/>
      <c r="N137" s="325"/>
    </row>
    <row r="138" spans="1:14" x14ac:dyDescent="0.25">
      <c r="A138" s="134"/>
      <c r="B138" s="120"/>
      <c r="C138" s="326"/>
      <c r="D138" s="334"/>
      <c r="F138" s="322"/>
      <c r="G138" s="323"/>
      <c r="H138" s="324"/>
      <c r="I138" s="323"/>
      <c r="J138" s="324"/>
      <c r="K138" s="323"/>
      <c r="L138" s="321"/>
      <c r="M138" s="323"/>
      <c r="N138" s="325"/>
    </row>
    <row r="139" spans="1:14" ht="33" x14ac:dyDescent="0.25">
      <c r="A139" s="134"/>
      <c r="B139" s="123"/>
      <c r="C139" s="114">
        <v>1</v>
      </c>
      <c r="D139" s="100" t="s">
        <v>285</v>
      </c>
      <c r="E139" s="343">
        <v>0.187</v>
      </c>
      <c r="F139" s="102" t="s">
        <v>372</v>
      </c>
      <c r="G139" s="103" t="s">
        <v>371</v>
      </c>
      <c r="H139" s="104" t="s">
        <v>370</v>
      </c>
      <c r="I139" s="103" t="s">
        <v>369</v>
      </c>
      <c r="J139" s="104" t="s">
        <v>471</v>
      </c>
      <c r="K139" s="105">
        <v>5</v>
      </c>
      <c r="L139" s="106">
        <f>IF(K139=1,E139*(1/5),IF(K139=2,E139*(2/5),IF(K139=3,E139*(3/5),IF(K139=4,E139*(4/5),IF(K139=5,E139*(5/5),"sila pilih 1-5")))))</f>
        <v>0.187</v>
      </c>
      <c r="M139" s="323"/>
      <c r="N139" s="325"/>
    </row>
    <row r="140" spans="1:14" ht="17.25" x14ac:dyDescent="0.25">
      <c r="A140" s="134"/>
      <c r="B140" s="123"/>
      <c r="C140" s="114">
        <v>2</v>
      </c>
      <c r="D140" s="100" t="s">
        <v>286</v>
      </c>
      <c r="E140" s="343">
        <v>0.187</v>
      </c>
      <c r="F140" s="102" t="s">
        <v>372</v>
      </c>
      <c r="G140" s="103" t="s">
        <v>371</v>
      </c>
      <c r="H140" s="104" t="s">
        <v>370</v>
      </c>
      <c r="I140" s="103" t="s">
        <v>369</v>
      </c>
      <c r="J140" s="104" t="s">
        <v>471</v>
      </c>
      <c r="K140" s="105">
        <v>5</v>
      </c>
      <c r="L140" s="106">
        <f>IF(K140=1,E140*(1/5),IF(K140=2,E140*(2/5),IF(K140=3,E140*(3/5),IF(K140=4,E140*(4/5),IF(K140=5,E140*(5/5),"sila pilih 1-5")))))</f>
        <v>0.187</v>
      </c>
      <c r="M140" s="323"/>
      <c r="N140" s="325"/>
    </row>
    <row r="141" spans="1:14" ht="33" x14ac:dyDescent="0.25">
      <c r="A141" s="134"/>
      <c r="B141" s="123"/>
      <c r="C141" s="114">
        <v>3</v>
      </c>
      <c r="D141" s="100" t="s">
        <v>287</v>
      </c>
      <c r="E141" s="343">
        <v>0.187</v>
      </c>
      <c r="F141" s="102" t="s">
        <v>372</v>
      </c>
      <c r="G141" s="103" t="s">
        <v>371</v>
      </c>
      <c r="H141" s="104" t="s">
        <v>370</v>
      </c>
      <c r="I141" s="103" t="s">
        <v>369</v>
      </c>
      <c r="J141" s="104" t="s">
        <v>471</v>
      </c>
      <c r="K141" s="105">
        <v>5</v>
      </c>
      <c r="L141" s="106">
        <f>IF(K141=1,E141*(1/5),IF(K141=2,E141*(2/5),IF(K141=3,E141*(3/5),IF(K141=4,E141*(4/5),IF(K141=5,E141*(5/5),"sila pilih 1-5")))))</f>
        <v>0.187</v>
      </c>
      <c r="M141" s="323"/>
      <c r="N141" s="325"/>
    </row>
    <row r="142" spans="1:14" x14ac:dyDescent="0.25">
      <c r="A142" s="134"/>
      <c r="B142" s="123"/>
      <c r="C142" s="329"/>
      <c r="D142" s="323"/>
      <c r="E142" s="321"/>
      <c r="F142" s="322"/>
      <c r="G142" s="323"/>
      <c r="H142" s="324"/>
      <c r="I142" s="323"/>
      <c r="J142" s="324"/>
      <c r="K142" s="323"/>
      <c r="L142" s="321"/>
      <c r="M142" s="323"/>
      <c r="N142" s="325"/>
    </row>
    <row r="143" spans="1:14" x14ac:dyDescent="0.25">
      <c r="A143" s="134"/>
      <c r="B143" s="123"/>
      <c r="C143" s="329"/>
      <c r="D143" s="323"/>
      <c r="E143" s="321"/>
      <c r="F143" s="322"/>
      <c r="G143" s="323"/>
      <c r="H143" s="324"/>
      <c r="I143" s="323"/>
      <c r="J143" s="324"/>
      <c r="K143" s="323"/>
      <c r="L143" s="321"/>
      <c r="M143" s="323"/>
      <c r="N143" s="325"/>
    </row>
    <row r="144" spans="1:14" ht="48" customHeight="1" x14ac:dyDescent="0.25">
      <c r="A144" s="290"/>
      <c r="B144" s="298" t="s">
        <v>302</v>
      </c>
      <c r="C144" s="159"/>
      <c r="D144" s="188" t="s">
        <v>303</v>
      </c>
      <c r="E144" s="292">
        <v>1.87</v>
      </c>
      <c r="F144" s="293"/>
      <c r="G144" s="294"/>
      <c r="H144" s="295"/>
      <c r="I144" s="294"/>
      <c r="J144" s="295"/>
      <c r="K144" s="294"/>
      <c r="L144" s="296"/>
      <c r="M144" s="294"/>
      <c r="N144" s="346"/>
    </row>
    <row r="145" spans="1:14" x14ac:dyDescent="0.25">
      <c r="A145" s="134"/>
      <c r="B145" s="123"/>
      <c r="C145" s="329"/>
      <c r="D145" s="323"/>
      <c r="E145" s="321"/>
      <c r="F145" s="322"/>
      <c r="G145" s="323"/>
      <c r="H145" s="324"/>
      <c r="I145" s="323"/>
      <c r="J145" s="324"/>
      <c r="K145" s="323"/>
      <c r="L145" s="321"/>
      <c r="M145" s="323"/>
      <c r="N145" s="325"/>
    </row>
    <row r="146" spans="1:14" x14ac:dyDescent="0.25">
      <c r="A146" s="134"/>
      <c r="B146" s="134"/>
      <c r="C146" s="326" t="s">
        <v>16</v>
      </c>
      <c r="D146" s="89" t="s">
        <v>123</v>
      </c>
      <c r="E146" s="327">
        <v>0.56100000000000005</v>
      </c>
      <c r="F146" s="322"/>
      <c r="G146" s="323"/>
      <c r="H146" s="324"/>
      <c r="I146" s="323"/>
      <c r="J146" s="324"/>
      <c r="K146" s="323"/>
      <c r="L146" s="321"/>
      <c r="M146" s="323"/>
      <c r="N146" s="325"/>
    </row>
    <row r="147" spans="1:14" x14ac:dyDescent="0.25">
      <c r="A147" s="134"/>
      <c r="B147" s="120"/>
      <c r="C147" s="326"/>
      <c r="D147" s="89"/>
      <c r="F147" s="322"/>
      <c r="G147" s="323"/>
      <c r="H147" s="324"/>
      <c r="I147" s="323"/>
      <c r="J147" s="324"/>
      <c r="K147" s="323"/>
      <c r="L147" s="321"/>
      <c r="M147" s="323"/>
      <c r="N147" s="325"/>
    </row>
    <row r="148" spans="1:14" ht="82.5" x14ac:dyDescent="0.25">
      <c r="A148" s="134"/>
      <c r="B148" s="123"/>
      <c r="C148" s="114">
        <v>1</v>
      </c>
      <c r="D148" s="100" t="s">
        <v>124</v>
      </c>
      <c r="E148" s="101">
        <v>0.56100000000000005</v>
      </c>
      <c r="F148" s="102" t="s">
        <v>372</v>
      </c>
      <c r="G148" s="103" t="s">
        <v>371</v>
      </c>
      <c r="H148" s="104" t="s">
        <v>370</v>
      </c>
      <c r="I148" s="103" t="s">
        <v>369</v>
      </c>
      <c r="J148" s="104" t="s">
        <v>471</v>
      </c>
      <c r="K148" s="105">
        <v>5</v>
      </c>
      <c r="L148" s="106">
        <f>IF(K148=1,E148*(1/5),IF(K148=2,E148*(2/5),IF(K148=3,E148*(3/5),IF(K148=4,E148*(4/5),IF(K148=5,E148*(5/5),"sila pilih 1-5")))))</f>
        <v>0.56100000000000005</v>
      </c>
      <c r="M148" s="328" t="s">
        <v>474</v>
      </c>
      <c r="N148" s="325"/>
    </row>
    <row r="149" spans="1:14" x14ac:dyDescent="0.25">
      <c r="A149" s="134"/>
      <c r="B149" s="123"/>
      <c r="C149" s="329"/>
      <c r="D149" s="100"/>
      <c r="E149" s="321"/>
      <c r="F149" s="102"/>
      <c r="G149" s="103"/>
      <c r="H149" s="104"/>
      <c r="I149" s="103"/>
      <c r="J149" s="104"/>
      <c r="K149" s="105"/>
      <c r="L149" s="106"/>
      <c r="M149" s="323"/>
      <c r="N149" s="325"/>
    </row>
    <row r="150" spans="1:14" x14ac:dyDescent="0.25">
      <c r="A150" s="134"/>
      <c r="B150" s="123"/>
      <c r="C150" s="329"/>
      <c r="D150" s="323"/>
      <c r="E150" s="321"/>
      <c r="F150" s="322"/>
      <c r="G150" s="323"/>
      <c r="H150" s="324"/>
      <c r="I150" s="323"/>
      <c r="J150" s="324"/>
      <c r="K150" s="323"/>
      <c r="L150" s="321"/>
      <c r="M150" s="323"/>
      <c r="N150" s="325"/>
    </row>
    <row r="151" spans="1:14" x14ac:dyDescent="0.25">
      <c r="A151" s="134"/>
      <c r="B151" s="134"/>
      <c r="C151" s="326" t="s">
        <v>41</v>
      </c>
      <c r="D151" s="89" t="s">
        <v>125</v>
      </c>
      <c r="E151" s="327">
        <v>0.374</v>
      </c>
      <c r="F151" s="322"/>
      <c r="G151" s="323"/>
      <c r="H151" s="324"/>
      <c r="I151" s="323"/>
      <c r="J151" s="324"/>
      <c r="K151" s="323"/>
      <c r="L151" s="321"/>
      <c r="M151" s="323"/>
      <c r="N151" s="325"/>
    </row>
    <row r="152" spans="1:14" x14ac:dyDescent="0.25">
      <c r="A152" s="134"/>
      <c r="B152" s="120"/>
      <c r="C152" s="326"/>
      <c r="D152" s="89"/>
      <c r="F152" s="102"/>
      <c r="G152" s="103"/>
      <c r="H152" s="104"/>
      <c r="I152" s="103"/>
      <c r="J152" s="104"/>
      <c r="K152" s="105"/>
      <c r="L152" s="106"/>
      <c r="M152" s="323"/>
      <c r="N152" s="325"/>
    </row>
    <row r="153" spans="1:14" ht="66" x14ac:dyDescent="0.25">
      <c r="A153" s="134"/>
      <c r="B153" s="123"/>
      <c r="C153" s="114">
        <v>1</v>
      </c>
      <c r="D153" s="100" t="s">
        <v>304</v>
      </c>
      <c r="E153" s="101">
        <v>7.3999999999999996E-2</v>
      </c>
      <c r="F153" s="102" t="s">
        <v>372</v>
      </c>
      <c r="G153" s="103" t="s">
        <v>371</v>
      </c>
      <c r="H153" s="104" t="s">
        <v>370</v>
      </c>
      <c r="I153" s="103" t="s">
        <v>369</v>
      </c>
      <c r="J153" s="104" t="s">
        <v>471</v>
      </c>
      <c r="K153" s="105">
        <v>5</v>
      </c>
      <c r="L153" s="106">
        <f>IF(K153=1,E153*(1/5),IF(K153=2,E153*(2/5),IF(K153=3,E153*(3/5),IF(K153=4,E153*(4/5),IF(K153=5,E153*(5/5),"sila pilih 1-5")))))</f>
        <v>7.3999999999999996E-2</v>
      </c>
      <c r="M153" s="115" t="s">
        <v>305</v>
      </c>
      <c r="N153" s="325"/>
    </row>
    <row r="154" spans="1:14" ht="17.25" x14ac:dyDescent="0.25">
      <c r="A154" s="134"/>
      <c r="B154" s="123"/>
      <c r="C154" s="114">
        <v>2</v>
      </c>
      <c r="D154" s="100" t="s">
        <v>284</v>
      </c>
      <c r="E154" s="343">
        <v>7.3999999999999996E-2</v>
      </c>
      <c r="F154" s="102" t="s">
        <v>372</v>
      </c>
      <c r="G154" s="103" t="s">
        <v>371</v>
      </c>
      <c r="H154" s="104" t="s">
        <v>370</v>
      </c>
      <c r="I154" s="103" t="s">
        <v>369</v>
      </c>
      <c r="J154" s="104" t="s">
        <v>471</v>
      </c>
      <c r="K154" s="105">
        <v>5</v>
      </c>
      <c r="L154" s="106">
        <f>IF(K154=1,E154*(1/5),IF(K154=2,E154*(2/5),IF(K154=3,E154*(3/5),IF(K154=4,E154*(4/5),IF(K154=5,E154*(5/5),"sila pilih 1-5")))))</f>
        <v>7.3999999999999996E-2</v>
      </c>
      <c r="M154" s="115" t="s">
        <v>284</v>
      </c>
      <c r="N154" s="325"/>
    </row>
    <row r="155" spans="1:14" ht="33" x14ac:dyDescent="0.25">
      <c r="A155" s="134"/>
      <c r="B155" s="123"/>
      <c r="C155" s="114">
        <v>3</v>
      </c>
      <c r="D155" s="100" t="s">
        <v>306</v>
      </c>
      <c r="E155" s="343">
        <v>7.3999999999999996E-2</v>
      </c>
      <c r="F155" s="102" t="s">
        <v>372</v>
      </c>
      <c r="G155" s="103" t="s">
        <v>371</v>
      </c>
      <c r="H155" s="104" t="s">
        <v>370</v>
      </c>
      <c r="I155" s="103" t="s">
        <v>369</v>
      </c>
      <c r="J155" s="104" t="s">
        <v>471</v>
      </c>
      <c r="K155" s="105">
        <v>5</v>
      </c>
      <c r="L155" s="106">
        <f>IF(K155=1,E155*(1/5),IF(K155=2,E155*(2/5),IF(K155=3,E155*(3/5),IF(K155=4,E155*(4/5),IF(K155=5,E155*(5/5),"sila pilih 1-5")))))</f>
        <v>7.3999999999999996E-2</v>
      </c>
      <c r="M155" s="115"/>
      <c r="N155" s="325"/>
    </row>
    <row r="156" spans="1:14" ht="17.25" x14ac:dyDescent="0.25">
      <c r="A156" s="134"/>
      <c r="B156" s="123"/>
      <c r="C156" s="114">
        <v>4</v>
      </c>
      <c r="D156" s="100" t="s">
        <v>307</v>
      </c>
      <c r="E156" s="343">
        <v>7.3999999999999996E-2</v>
      </c>
      <c r="F156" s="102" t="s">
        <v>372</v>
      </c>
      <c r="G156" s="103" t="s">
        <v>371</v>
      </c>
      <c r="H156" s="104" t="s">
        <v>370</v>
      </c>
      <c r="I156" s="103" t="s">
        <v>369</v>
      </c>
      <c r="J156" s="104" t="s">
        <v>471</v>
      </c>
      <c r="K156" s="105">
        <v>5</v>
      </c>
      <c r="L156" s="106">
        <f>IF(K156=1,E156*(1/5),IF(K156=2,E156*(2/5),IF(K156=3,E156*(3/5),IF(K156=4,E156*(4/5),IF(K156=5,E156*(5/5),"sila pilih 1-5")))))</f>
        <v>7.3999999999999996E-2</v>
      </c>
      <c r="M156" s="100" t="s">
        <v>308</v>
      </c>
      <c r="N156" s="325"/>
    </row>
    <row r="157" spans="1:14" ht="17.25" x14ac:dyDescent="0.25">
      <c r="A157" s="134"/>
      <c r="B157" s="123"/>
      <c r="C157" s="114">
        <v>5</v>
      </c>
      <c r="D157" s="100" t="s">
        <v>309</v>
      </c>
      <c r="E157" s="343">
        <v>7.3999999999999996E-2</v>
      </c>
      <c r="F157" s="102" t="s">
        <v>372</v>
      </c>
      <c r="G157" s="103" t="s">
        <v>371</v>
      </c>
      <c r="H157" s="104" t="s">
        <v>370</v>
      </c>
      <c r="I157" s="103" t="s">
        <v>369</v>
      </c>
      <c r="J157" s="104" t="s">
        <v>471</v>
      </c>
      <c r="K157" s="105">
        <v>5</v>
      </c>
      <c r="L157" s="106">
        <f>IF(K157=1,E157*(1/5),IF(K157=2,E157*(2/5),IF(K157=3,E157*(3/5),IF(K157=4,E157*(4/5),IF(K157=5,E157*(5/5),"sila pilih 1-5")))))</f>
        <v>7.3999999999999996E-2</v>
      </c>
      <c r="M157" s="100" t="s">
        <v>310</v>
      </c>
      <c r="N157" s="325"/>
    </row>
    <row r="158" spans="1:14" x14ac:dyDescent="0.25">
      <c r="A158" s="134"/>
      <c r="B158" s="123"/>
      <c r="C158" s="329"/>
      <c r="D158" s="323"/>
      <c r="E158" s="321"/>
      <c r="F158" s="322"/>
      <c r="G158" s="323"/>
      <c r="H158" s="324"/>
      <c r="I158" s="323"/>
      <c r="J158" s="324"/>
      <c r="K158" s="323"/>
      <c r="L158" s="321"/>
      <c r="M158" s="100"/>
      <c r="N158" s="325"/>
    </row>
    <row r="159" spans="1:14" x14ac:dyDescent="0.25">
      <c r="A159" s="134"/>
      <c r="B159" s="134"/>
      <c r="C159" s="326" t="s">
        <v>42</v>
      </c>
      <c r="D159" s="332" t="s">
        <v>135</v>
      </c>
      <c r="E159" s="327">
        <v>0.374</v>
      </c>
      <c r="F159" s="322"/>
      <c r="G159" s="323"/>
      <c r="H159" s="324"/>
      <c r="I159" s="323"/>
      <c r="J159" s="324"/>
      <c r="K159" s="323"/>
      <c r="L159" s="321"/>
      <c r="M159" s="323"/>
      <c r="N159" s="325"/>
    </row>
    <row r="160" spans="1:14" x14ac:dyDescent="0.25">
      <c r="A160" s="134"/>
      <c r="B160" s="120"/>
      <c r="C160" s="326"/>
      <c r="D160" s="332"/>
      <c r="F160" s="322"/>
      <c r="G160" s="323"/>
      <c r="H160" s="324"/>
      <c r="I160" s="323"/>
      <c r="J160" s="324"/>
      <c r="K160" s="323"/>
      <c r="L160" s="321"/>
      <c r="M160" s="323"/>
      <c r="N160" s="325"/>
    </row>
    <row r="161" spans="1:14" ht="33" x14ac:dyDescent="0.25">
      <c r="A161" s="134"/>
      <c r="B161" s="123"/>
      <c r="C161" s="114">
        <v>1</v>
      </c>
      <c r="D161" s="100" t="s">
        <v>136</v>
      </c>
      <c r="E161" s="343">
        <v>0.187</v>
      </c>
      <c r="F161" s="102" t="s">
        <v>372</v>
      </c>
      <c r="G161" s="103" t="s">
        <v>371</v>
      </c>
      <c r="H161" s="104" t="s">
        <v>370</v>
      </c>
      <c r="I161" s="103" t="s">
        <v>369</v>
      </c>
      <c r="J161" s="104" t="s">
        <v>471</v>
      </c>
      <c r="K161" s="105">
        <v>5</v>
      </c>
      <c r="L161" s="106">
        <f>IF(K161=1,E161*(1/5),IF(K161=2,E161*(2/5),IF(K161=3,E161*(3/5),IF(K161=4,E161*(4/5),IF(K161=5,E161*(5/5),"sila pilih 1-5")))))</f>
        <v>0.187</v>
      </c>
      <c r="M161" s="323"/>
      <c r="N161" s="325"/>
    </row>
    <row r="162" spans="1:14" ht="17.25" x14ac:dyDescent="0.25">
      <c r="A162" s="134"/>
      <c r="B162" s="123"/>
      <c r="C162" s="114">
        <v>2</v>
      </c>
      <c r="D162" s="100" t="s">
        <v>137</v>
      </c>
      <c r="E162" s="343">
        <v>0.187</v>
      </c>
      <c r="F162" s="102" t="s">
        <v>372</v>
      </c>
      <c r="G162" s="103" t="s">
        <v>371</v>
      </c>
      <c r="H162" s="104" t="s">
        <v>370</v>
      </c>
      <c r="I162" s="103" t="s">
        <v>369</v>
      </c>
      <c r="J162" s="104" t="s">
        <v>471</v>
      </c>
      <c r="K162" s="105">
        <v>5</v>
      </c>
      <c r="L162" s="106">
        <f>IF(K162=1,E162*(1/5),IF(K162=2,E162*(2/5),IF(K162=3,E162*(3/5),IF(K162=4,E162*(4/5),IF(K162=5,E162*(5/5),"sila pilih 1-5")))))</f>
        <v>0.187</v>
      </c>
      <c r="M162" s="323"/>
      <c r="N162" s="325"/>
    </row>
    <row r="163" spans="1:14" x14ac:dyDescent="0.25">
      <c r="A163" s="134"/>
      <c r="B163" s="123"/>
      <c r="C163" s="329"/>
      <c r="D163" s="323"/>
      <c r="E163" s="343"/>
      <c r="F163" s="102"/>
      <c r="G163" s="103"/>
      <c r="H163" s="104"/>
      <c r="I163" s="103"/>
      <c r="J163" s="104"/>
      <c r="K163" s="105"/>
      <c r="L163" s="106"/>
      <c r="M163" s="323"/>
      <c r="N163" s="325"/>
    </row>
    <row r="164" spans="1:14" x14ac:dyDescent="0.25">
      <c r="A164" s="134"/>
      <c r="B164" s="134"/>
      <c r="C164" s="326" t="s">
        <v>138</v>
      </c>
      <c r="D164" s="334" t="s">
        <v>139</v>
      </c>
      <c r="E164" s="327">
        <v>0.56100000000000005</v>
      </c>
      <c r="F164" s="322"/>
      <c r="G164" s="323"/>
      <c r="H164" s="324"/>
      <c r="I164" s="323"/>
      <c r="J164" s="324"/>
      <c r="K164" s="323"/>
      <c r="L164" s="321"/>
      <c r="M164" s="323"/>
      <c r="N164" s="325"/>
    </row>
    <row r="165" spans="1:14" x14ac:dyDescent="0.25">
      <c r="A165" s="134"/>
      <c r="B165" s="120"/>
      <c r="C165" s="326"/>
      <c r="D165" s="334"/>
      <c r="F165" s="322"/>
      <c r="G165" s="323"/>
      <c r="H165" s="324"/>
      <c r="I165" s="323"/>
      <c r="J165" s="324"/>
      <c r="K165" s="323"/>
      <c r="L165" s="321"/>
      <c r="M165" s="323"/>
      <c r="N165" s="325"/>
    </row>
    <row r="166" spans="1:14" ht="33" x14ac:dyDescent="0.25">
      <c r="A166" s="134"/>
      <c r="B166" s="123"/>
      <c r="C166" s="114">
        <v>1</v>
      </c>
      <c r="D166" s="100" t="s">
        <v>285</v>
      </c>
      <c r="E166" s="343">
        <v>0.187</v>
      </c>
      <c r="F166" s="102" t="s">
        <v>372</v>
      </c>
      <c r="G166" s="103" t="s">
        <v>371</v>
      </c>
      <c r="H166" s="104" t="s">
        <v>370</v>
      </c>
      <c r="I166" s="103" t="s">
        <v>369</v>
      </c>
      <c r="J166" s="104" t="s">
        <v>471</v>
      </c>
      <c r="K166" s="105">
        <v>5</v>
      </c>
      <c r="L166" s="106">
        <f>IF(K166=1,E166*(1/5),IF(K166=2,E166*(2/5),IF(K166=3,E166*(3/5),IF(K166=4,E166*(4/5),IF(K166=5,E166*(5/5),"sila pilih 1-5")))))</f>
        <v>0.187</v>
      </c>
      <c r="M166" s="323"/>
      <c r="N166" s="325"/>
    </row>
    <row r="167" spans="1:14" ht="17.25" x14ac:dyDescent="0.25">
      <c r="A167" s="134"/>
      <c r="B167" s="123"/>
      <c r="C167" s="114">
        <v>2</v>
      </c>
      <c r="D167" s="100" t="s">
        <v>286</v>
      </c>
      <c r="E167" s="343">
        <v>0.187</v>
      </c>
      <c r="F167" s="102" t="s">
        <v>372</v>
      </c>
      <c r="G167" s="103" t="s">
        <v>371</v>
      </c>
      <c r="H167" s="104" t="s">
        <v>370</v>
      </c>
      <c r="I167" s="103" t="s">
        <v>369</v>
      </c>
      <c r="J167" s="104" t="s">
        <v>471</v>
      </c>
      <c r="K167" s="105">
        <v>5</v>
      </c>
      <c r="L167" s="106">
        <f>IF(K167=1,E167*(1/5),IF(K167=2,E167*(2/5),IF(K167=3,E167*(3/5),IF(K167=4,E167*(4/5),IF(K167=5,E167*(5/5),"sila pilih 1-5")))))</f>
        <v>0.187</v>
      </c>
      <c r="M167" s="323"/>
      <c r="N167" s="325"/>
    </row>
    <row r="168" spans="1:14" ht="33" x14ac:dyDescent="0.25">
      <c r="A168" s="134"/>
      <c r="B168" s="123"/>
      <c r="C168" s="114">
        <v>3</v>
      </c>
      <c r="D168" s="100" t="s">
        <v>287</v>
      </c>
      <c r="E168" s="343">
        <v>0.187</v>
      </c>
      <c r="F168" s="102" t="s">
        <v>372</v>
      </c>
      <c r="G168" s="103" t="s">
        <v>371</v>
      </c>
      <c r="H168" s="104" t="s">
        <v>370</v>
      </c>
      <c r="I168" s="103" t="s">
        <v>369</v>
      </c>
      <c r="J168" s="104" t="s">
        <v>471</v>
      </c>
      <c r="K168" s="105">
        <v>5</v>
      </c>
      <c r="L168" s="106">
        <f>IF(K168=1,E168*(1/5),IF(K168=2,E168*(2/5),IF(K168=3,E168*(3/5),IF(K168=4,E168*(4/5),IF(K168=5,E168*(5/5),"sila pilih 1-5")))))</f>
        <v>0.187</v>
      </c>
      <c r="M168" s="323"/>
      <c r="N168" s="325"/>
    </row>
    <row r="169" spans="1:14" x14ac:dyDescent="0.25">
      <c r="A169" s="134"/>
      <c r="B169" s="123"/>
      <c r="C169" s="329"/>
      <c r="D169" s="111"/>
      <c r="E169" s="321"/>
      <c r="F169" s="322"/>
      <c r="G169" s="323"/>
      <c r="H169" s="324"/>
      <c r="I169" s="323"/>
      <c r="J169" s="324"/>
      <c r="K169" s="323"/>
      <c r="L169" s="321"/>
      <c r="M169" s="323"/>
      <c r="N169" s="325"/>
    </row>
    <row r="170" spans="1:14" x14ac:dyDescent="0.25">
      <c r="A170" s="134"/>
      <c r="B170" s="123"/>
      <c r="C170" s="329"/>
      <c r="D170" s="111"/>
      <c r="E170" s="321"/>
      <c r="F170" s="322"/>
      <c r="G170" s="323"/>
      <c r="H170" s="324"/>
      <c r="I170" s="323"/>
      <c r="J170" s="324"/>
      <c r="K170" s="323"/>
      <c r="L170" s="321"/>
      <c r="M170" s="323"/>
      <c r="N170" s="325"/>
    </row>
    <row r="171" spans="1:14" ht="33" x14ac:dyDescent="0.25">
      <c r="A171" s="290"/>
      <c r="B171" s="298" t="s">
        <v>311</v>
      </c>
      <c r="C171" s="159"/>
      <c r="D171" s="188" t="s">
        <v>312</v>
      </c>
      <c r="E171" s="292">
        <v>1.87</v>
      </c>
      <c r="F171" s="293"/>
      <c r="G171" s="294"/>
      <c r="H171" s="295"/>
      <c r="I171" s="294"/>
      <c r="J171" s="295"/>
      <c r="K171" s="294"/>
      <c r="L171" s="296"/>
      <c r="M171" s="294"/>
      <c r="N171" s="346"/>
    </row>
    <row r="172" spans="1:14" x14ac:dyDescent="0.25">
      <c r="A172" s="134"/>
      <c r="B172" s="123"/>
      <c r="C172" s="329"/>
      <c r="D172" s="323"/>
      <c r="E172" s="321"/>
      <c r="F172" s="322"/>
      <c r="G172" s="323"/>
      <c r="H172" s="324"/>
      <c r="I172" s="323"/>
      <c r="J172" s="324"/>
      <c r="K172" s="323"/>
      <c r="L172" s="321"/>
      <c r="M172" s="323"/>
      <c r="N172" s="325"/>
    </row>
    <row r="173" spans="1:14" x14ac:dyDescent="0.25">
      <c r="A173" s="134"/>
      <c r="B173" s="134"/>
      <c r="C173" s="326" t="s">
        <v>16</v>
      </c>
      <c r="D173" s="89" t="s">
        <v>123</v>
      </c>
      <c r="E173" s="327">
        <v>0.56100000000000005</v>
      </c>
      <c r="F173" s="322"/>
      <c r="G173" s="323"/>
      <c r="H173" s="324"/>
      <c r="I173" s="323"/>
      <c r="J173" s="324"/>
      <c r="K173" s="323"/>
      <c r="L173" s="321"/>
      <c r="M173" s="323"/>
      <c r="N173" s="325"/>
    </row>
    <row r="174" spans="1:14" x14ac:dyDescent="0.25">
      <c r="A174" s="134"/>
      <c r="B174" s="120"/>
      <c r="C174" s="326"/>
      <c r="D174" s="89"/>
      <c r="F174" s="322"/>
      <c r="G174" s="323"/>
      <c r="H174" s="324"/>
      <c r="I174" s="323"/>
      <c r="J174" s="324"/>
      <c r="K174" s="323"/>
      <c r="L174" s="321"/>
      <c r="M174" s="323"/>
      <c r="N174" s="325"/>
    </row>
    <row r="175" spans="1:14" ht="82.5" x14ac:dyDescent="0.25">
      <c r="A175" s="134"/>
      <c r="B175" s="120"/>
      <c r="C175" s="114">
        <v>1</v>
      </c>
      <c r="D175" s="100" t="s">
        <v>124</v>
      </c>
      <c r="E175" s="101">
        <v>0.56100000000000005</v>
      </c>
      <c r="F175" s="102" t="s">
        <v>372</v>
      </c>
      <c r="G175" s="103" t="s">
        <v>371</v>
      </c>
      <c r="H175" s="104" t="s">
        <v>370</v>
      </c>
      <c r="I175" s="103" t="s">
        <v>369</v>
      </c>
      <c r="J175" s="104" t="s">
        <v>471</v>
      </c>
      <c r="K175" s="105">
        <v>5</v>
      </c>
      <c r="L175" s="106">
        <f>IF(K175=1,E175*(1/5),IF(K175=2,E175*(2/5),IF(K175=3,E175*(3/5),IF(K175=4,E175*(4/5),IF(K175=5,E175*(5/5),"sila pilih 1-5")))))</f>
        <v>0.56100000000000005</v>
      </c>
      <c r="M175" s="328" t="s">
        <v>474</v>
      </c>
      <c r="N175" s="325"/>
    </row>
    <row r="176" spans="1:14" x14ac:dyDescent="0.25">
      <c r="A176" s="134"/>
      <c r="B176" s="120"/>
      <c r="C176" s="326"/>
      <c r="D176" s="89"/>
      <c r="E176" s="327"/>
      <c r="F176" s="322"/>
      <c r="G176" s="323"/>
      <c r="H176" s="324"/>
      <c r="I176" s="323"/>
      <c r="J176" s="324"/>
      <c r="K176" s="323"/>
      <c r="L176" s="321"/>
      <c r="M176" s="323"/>
      <c r="N176" s="325"/>
    </row>
    <row r="177" spans="1:14" x14ac:dyDescent="0.25">
      <c r="A177" s="134"/>
      <c r="B177" s="120"/>
      <c r="C177" s="326"/>
      <c r="D177" s="89"/>
      <c r="E177" s="327"/>
      <c r="F177" s="322"/>
      <c r="G177" s="323"/>
      <c r="H177" s="324"/>
      <c r="I177" s="323"/>
      <c r="J177" s="324"/>
      <c r="K177" s="323"/>
      <c r="L177" s="321"/>
      <c r="M177" s="323"/>
      <c r="N177" s="325"/>
    </row>
    <row r="178" spans="1:14" x14ac:dyDescent="0.25">
      <c r="A178" s="134"/>
      <c r="B178" s="134"/>
      <c r="C178" s="326" t="s">
        <v>41</v>
      </c>
      <c r="D178" s="89" t="s">
        <v>125</v>
      </c>
      <c r="E178" s="327">
        <v>0.374</v>
      </c>
      <c r="F178" s="322"/>
      <c r="G178" s="323"/>
      <c r="H178" s="324"/>
      <c r="I178" s="323"/>
      <c r="J178" s="324"/>
      <c r="K178" s="323"/>
      <c r="L178" s="321"/>
      <c r="M178" s="323"/>
      <c r="N178" s="325"/>
    </row>
    <row r="179" spans="1:14" x14ac:dyDescent="0.25">
      <c r="A179" s="134"/>
      <c r="B179" s="120"/>
      <c r="C179" s="326"/>
      <c r="D179" s="89"/>
      <c r="F179" s="322"/>
      <c r="G179" s="323"/>
      <c r="H179" s="324"/>
      <c r="I179" s="323"/>
      <c r="J179" s="324"/>
      <c r="K179" s="323"/>
      <c r="L179" s="321"/>
      <c r="M179" s="323"/>
      <c r="N179" s="325"/>
    </row>
    <row r="180" spans="1:14" ht="17.25" x14ac:dyDescent="0.25">
      <c r="A180" s="134"/>
      <c r="B180" s="123"/>
      <c r="C180" s="114">
        <v>1</v>
      </c>
      <c r="D180" s="100" t="s">
        <v>313</v>
      </c>
      <c r="E180" s="343">
        <v>5.2999999999999999E-2</v>
      </c>
      <c r="F180" s="102" t="s">
        <v>372</v>
      </c>
      <c r="G180" s="103" t="s">
        <v>371</v>
      </c>
      <c r="H180" s="104" t="s">
        <v>370</v>
      </c>
      <c r="I180" s="103" t="s">
        <v>369</v>
      </c>
      <c r="J180" s="104" t="s">
        <v>471</v>
      </c>
      <c r="K180" s="105">
        <v>5</v>
      </c>
      <c r="L180" s="106">
        <f t="shared" ref="L180:L186" si="2">IF(K180=1,E180*(1/5),IF(K180=2,E180*(2/5),IF(K180=3,E180*(3/5),IF(K180=4,E180*(4/5),IF(K180=5,E180*(5/5),"sila pilih 1-5")))))</f>
        <v>5.2999999999999999E-2</v>
      </c>
      <c r="M180" s="115" t="s">
        <v>314</v>
      </c>
      <c r="N180" s="325"/>
    </row>
    <row r="181" spans="1:14" ht="17.25" x14ac:dyDescent="0.25">
      <c r="A181" s="134"/>
      <c r="B181" s="123"/>
      <c r="C181" s="114">
        <v>2</v>
      </c>
      <c r="D181" s="100" t="s">
        <v>297</v>
      </c>
      <c r="E181" s="343">
        <v>5.2999999999999999E-2</v>
      </c>
      <c r="F181" s="102" t="s">
        <v>372</v>
      </c>
      <c r="G181" s="103" t="s">
        <v>371</v>
      </c>
      <c r="H181" s="104" t="s">
        <v>370</v>
      </c>
      <c r="I181" s="103" t="s">
        <v>369</v>
      </c>
      <c r="J181" s="104" t="s">
        <v>471</v>
      </c>
      <c r="K181" s="105">
        <v>5</v>
      </c>
      <c r="L181" s="106">
        <f t="shared" si="2"/>
        <v>5.2999999999999999E-2</v>
      </c>
      <c r="M181" s="115" t="s">
        <v>197</v>
      </c>
      <c r="N181" s="325"/>
    </row>
    <row r="182" spans="1:14" ht="17.25" x14ac:dyDescent="0.25">
      <c r="A182" s="134"/>
      <c r="B182" s="123"/>
      <c r="C182" s="114">
        <v>3</v>
      </c>
      <c r="D182" s="100" t="s">
        <v>315</v>
      </c>
      <c r="E182" s="343">
        <v>5.2999999999999999E-2</v>
      </c>
      <c r="F182" s="102" t="s">
        <v>372</v>
      </c>
      <c r="G182" s="103" t="s">
        <v>371</v>
      </c>
      <c r="H182" s="104" t="s">
        <v>370</v>
      </c>
      <c r="I182" s="103" t="s">
        <v>369</v>
      </c>
      <c r="J182" s="104" t="s">
        <v>471</v>
      </c>
      <c r="K182" s="105">
        <v>5</v>
      </c>
      <c r="L182" s="106">
        <f t="shared" si="2"/>
        <v>5.2999999999999999E-2</v>
      </c>
      <c r="M182" s="323"/>
      <c r="N182" s="325"/>
    </row>
    <row r="183" spans="1:14" ht="17.25" x14ac:dyDescent="0.25">
      <c r="A183" s="134"/>
      <c r="B183" s="123"/>
      <c r="C183" s="114">
        <v>4</v>
      </c>
      <c r="D183" s="100" t="s">
        <v>283</v>
      </c>
      <c r="E183" s="343">
        <v>5.2999999999999999E-2</v>
      </c>
      <c r="F183" s="102" t="s">
        <v>372</v>
      </c>
      <c r="G183" s="103" t="s">
        <v>371</v>
      </c>
      <c r="H183" s="104" t="s">
        <v>370</v>
      </c>
      <c r="I183" s="103" t="s">
        <v>369</v>
      </c>
      <c r="J183" s="104" t="s">
        <v>471</v>
      </c>
      <c r="K183" s="105">
        <v>5</v>
      </c>
      <c r="L183" s="106">
        <f t="shared" si="2"/>
        <v>5.2999999999999999E-2</v>
      </c>
      <c r="M183" s="323"/>
      <c r="N183" s="325"/>
    </row>
    <row r="184" spans="1:14" ht="17.25" x14ac:dyDescent="0.25">
      <c r="A184" s="134"/>
      <c r="B184" s="123"/>
      <c r="C184" s="114">
        <v>5</v>
      </c>
      <c r="D184" s="100" t="s">
        <v>194</v>
      </c>
      <c r="E184" s="343">
        <v>5.2999999999999999E-2</v>
      </c>
      <c r="F184" s="102" t="s">
        <v>372</v>
      </c>
      <c r="G184" s="103" t="s">
        <v>371</v>
      </c>
      <c r="H184" s="104" t="s">
        <v>370</v>
      </c>
      <c r="I184" s="103" t="s">
        <v>369</v>
      </c>
      <c r="J184" s="104" t="s">
        <v>471</v>
      </c>
      <c r="K184" s="105">
        <v>5</v>
      </c>
      <c r="L184" s="106">
        <f t="shared" si="2"/>
        <v>5.2999999999999999E-2</v>
      </c>
      <c r="M184" s="115" t="s">
        <v>195</v>
      </c>
      <c r="N184" s="325"/>
    </row>
    <row r="185" spans="1:14" ht="17.25" x14ac:dyDescent="0.25">
      <c r="A185" s="134"/>
      <c r="B185" s="123"/>
      <c r="C185" s="114">
        <v>6</v>
      </c>
      <c r="D185" s="100" t="s">
        <v>300</v>
      </c>
      <c r="E185" s="343">
        <v>5.2999999999999999E-2</v>
      </c>
      <c r="F185" s="102" t="s">
        <v>372</v>
      </c>
      <c r="G185" s="103" t="s">
        <v>371</v>
      </c>
      <c r="H185" s="104" t="s">
        <v>370</v>
      </c>
      <c r="I185" s="103" t="s">
        <v>369</v>
      </c>
      <c r="J185" s="104" t="s">
        <v>471</v>
      </c>
      <c r="K185" s="105">
        <v>5</v>
      </c>
      <c r="L185" s="106">
        <f t="shared" si="2"/>
        <v>5.2999999999999999E-2</v>
      </c>
      <c r="M185" s="323"/>
      <c r="N185" s="325"/>
    </row>
    <row r="186" spans="1:14" ht="17.25" x14ac:dyDescent="0.25">
      <c r="A186" s="134"/>
      <c r="B186" s="123"/>
      <c r="C186" s="114">
        <v>7</v>
      </c>
      <c r="D186" s="100" t="s">
        <v>316</v>
      </c>
      <c r="E186" s="343">
        <v>5.2999999999999999E-2</v>
      </c>
      <c r="F186" s="102" t="s">
        <v>372</v>
      </c>
      <c r="G186" s="103" t="s">
        <v>371</v>
      </c>
      <c r="H186" s="104" t="s">
        <v>370</v>
      </c>
      <c r="I186" s="103" t="s">
        <v>369</v>
      </c>
      <c r="J186" s="104" t="s">
        <v>471</v>
      </c>
      <c r="K186" s="105">
        <v>5</v>
      </c>
      <c r="L186" s="106">
        <f t="shared" si="2"/>
        <v>5.2999999999999999E-2</v>
      </c>
      <c r="M186" s="323"/>
      <c r="N186" s="325"/>
    </row>
    <row r="187" spans="1:14" x14ac:dyDescent="0.25">
      <c r="A187" s="134"/>
      <c r="B187" s="123"/>
      <c r="C187" s="329"/>
      <c r="D187" s="323"/>
      <c r="E187" s="321"/>
      <c r="F187" s="322"/>
      <c r="G187" s="323"/>
      <c r="H187" s="324"/>
      <c r="I187" s="323"/>
      <c r="J187" s="324"/>
      <c r="K187" s="323"/>
      <c r="L187" s="321"/>
      <c r="M187" s="323"/>
      <c r="N187" s="325"/>
    </row>
    <row r="188" spans="1:14" x14ac:dyDescent="0.25">
      <c r="A188" s="134"/>
      <c r="B188" s="134"/>
      <c r="C188" s="326" t="s">
        <v>42</v>
      </c>
      <c r="D188" s="332" t="s">
        <v>317</v>
      </c>
      <c r="E188" s="327">
        <v>0.374</v>
      </c>
      <c r="F188" s="322"/>
      <c r="G188" s="323"/>
      <c r="H188" s="324"/>
      <c r="I188" s="323"/>
      <c r="J188" s="324"/>
      <c r="K188" s="323"/>
      <c r="L188" s="321"/>
      <c r="M188" s="323"/>
      <c r="N188" s="325"/>
    </row>
    <row r="189" spans="1:14" x14ac:dyDescent="0.25">
      <c r="A189" s="134"/>
      <c r="B189" s="120"/>
      <c r="C189" s="326"/>
      <c r="D189" s="332"/>
      <c r="F189" s="322"/>
      <c r="G189" s="323"/>
      <c r="H189" s="324"/>
      <c r="I189" s="323"/>
      <c r="J189" s="324"/>
      <c r="K189" s="323"/>
      <c r="L189" s="321"/>
      <c r="M189" s="323"/>
      <c r="N189" s="325"/>
    </row>
    <row r="190" spans="1:14" ht="33" x14ac:dyDescent="0.25">
      <c r="A190" s="134"/>
      <c r="B190" s="123"/>
      <c r="C190" s="114">
        <v>1</v>
      </c>
      <c r="D190" s="100" t="s">
        <v>136</v>
      </c>
      <c r="E190" s="101">
        <v>0.187</v>
      </c>
      <c r="F190" s="102" t="s">
        <v>372</v>
      </c>
      <c r="G190" s="103" t="s">
        <v>371</v>
      </c>
      <c r="H190" s="104" t="s">
        <v>370</v>
      </c>
      <c r="I190" s="103" t="s">
        <v>369</v>
      </c>
      <c r="J190" s="104" t="s">
        <v>471</v>
      </c>
      <c r="K190" s="105">
        <v>5</v>
      </c>
      <c r="L190" s="106">
        <f>IF(K190=1,E190*(1/5),IF(K190=2,E190*(2/5),IF(K190=3,E190*(3/5),IF(K190=4,E190*(4/5),IF(K190=5,E190*(5/5),"sila pilih 1-5")))))</f>
        <v>0.187</v>
      </c>
      <c r="M190" s="323"/>
      <c r="N190" s="325"/>
    </row>
    <row r="191" spans="1:14" ht="17.25" x14ac:dyDescent="0.25">
      <c r="A191" s="134"/>
      <c r="B191" s="123"/>
      <c r="C191" s="114">
        <v>2</v>
      </c>
      <c r="D191" s="100" t="s">
        <v>137</v>
      </c>
      <c r="E191" s="101">
        <v>0.187</v>
      </c>
      <c r="F191" s="102" t="s">
        <v>372</v>
      </c>
      <c r="G191" s="103" t="s">
        <v>371</v>
      </c>
      <c r="H191" s="104" t="s">
        <v>370</v>
      </c>
      <c r="I191" s="103" t="s">
        <v>369</v>
      </c>
      <c r="J191" s="104" t="s">
        <v>471</v>
      </c>
      <c r="K191" s="105">
        <v>5</v>
      </c>
      <c r="L191" s="106">
        <f>IF(K191=1,E191*(1/5),IF(K191=2,E191*(2/5),IF(K191=3,E191*(3/5),IF(K191=4,E191*(4/5),IF(K191=5,E191*(5/5),"sila pilih 1-5")))))</f>
        <v>0.187</v>
      </c>
      <c r="M191" s="323"/>
      <c r="N191" s="325"/>
    </row>
    <row r="192" spans="1:14" x14ac:dyDescent="0.25">
      <c r="A192" s="134"/>
      <c r="B192" s="123"/>
      <c r="C192" s="329"/>
      <c r="D192" s="323"/>
      <c r="E192" s="321"/>
      <c r="F192" s="102"/>
      <c r="G192" s="103"/>
      <c r="H192" s="104"/>
      <c r="I192" s="103"/>
      <c r="J192" s="104"/>
      <c r="K192" s="105"/>
      <c r="L192" s="106"/>
      <c r="M192" s="323"/>
      <c r="N192" s="325"/>
    </row>
    <row r="193" spans="1:14" x14ac:dyDescent="0.25">
      <c r="A193" s="134"/>
      <c r="B193" s="123"/>
      <c r="C193" s="329"/>
      <c r="D193" s="115"/>
      <c r="E193" s="321"/>
      <c r="F193" s="322"/>
      <c r="G193" s="323"/>
      <c r="H193" s="324"/>
      <c r="I193" s="323"/>
      <c r="J193" s="324"/>
      <c r="K193" s="323"/>
      <c r="L193" s="321"/>
      <c r="M193" s="323"/>
      <c r="N193" s="325"/>
    </row>
    <row r="194" spans="1:14" x14ac:dyDescent="0.25">
      <c r="A194" s="134"/>
      <c r="B194" s="134"/>
      <c r="C194" s="326" t="s">
        <v>138</v>
      </c>
      <c r="D194" s="334" t="s">
        <v>139</v>
      </c>
      <c r="E194" s="327">
        <v>0.56100000000000005</v>
      </c>
      <c r="F194" s="322"/>
      <c r="G194" s="323"/>
      <c r="H194" s="324"/>
      <c r="I194" s="323"/>
      <c r="J194" s="324"/>
      <c r="K194" s="323"/>
      <c r="L194" s="321"/>
      <c r="M194" s="323"/>
      <c r="N194" s="325"/>
    </row>
    <row r="195" spans="1:14" x14ac:dyDescent="0.25">
      <c r="A195" s="134"/>
      <c r="B195" s="120"/>
      <c r="C195" s="326"/>
      <c r="D195" s="334"/>
      <c r="F195" s="322"/>
      <c r="G195" s="323"/>
      <c r="H195" s="324"/>
      <c r="I195" s="323"/>
      <c r="J195" s="324"/>
      <c r="K195" s="323"/>
      <c r="L195" s="321"/>
      <c r="M195" s="323"/>
      <c r="N195" s="325"/>
    </row>
    <row r="196" spans="1:14" ht="17.25" x14ac:dyDescent="0.25">
      <c r="A196" s="134"/>
      <c r="B196" s="123"/>
      <c r="C196" s="114">
        <v>1</v>
      </c>
      <c r="D196" s="100" t="s">
        <v>373</v>
      </c>
      <c r="E196" s="101">
        <v>0.28000000000000003</v>
      </c>
      <c r="F196" s="102" t="s">
        <v>372</v>
      </c>
      <c r="G196" s="103" t="s">
        <v>371</v>
      </c>
      <c r="H196" s="104" t="s">
        <v>370</v>
      </c>
      <c r="I196" s="103" t="s">
        <v>369</v>
      </c>
      <c r="J196" s="104" t="s">
        <v>471</v>
      </c>
      <c r="K196" s="105">
        <v>5</v>
      </c>
      <c r="L196" s="106">
        <f>IF(K196=1,E196*(1/5),IF(K196=2,E196*(2/5),IF(K196=3,E196*(3/5),IF(K196=4,E196*(4/5),IF(K196=5,E196*(5/5),"sila pilih 1-5")))))</f>
        <v>0.28000000000000003</v>
      </c>
      <c r="M196" s="323"/>
      <c r="N196" s="325"/>
    </row>
    <row r="197" spans="1:14" ht="17.25" x14ac:dyDescent="0.25">
      <c r="A197" s="134"/>
      <c r="B197" s="123"/>
      <c r="C197" s="114">
        <v>2</v>
      </c>
      <c r="D197" s="100" t="s">
        <v>374</v>
      </c>
      <c r="E197" s="101">
        <v>0.28000000000000003</v>
      </c>
      <c r="F197" s="102" t="s">
        <v>372</v>
      </c>
      <c r="G197" s="103" t="s">
        <v>371</v>
      </c>
      <c r="H197" s="104" t="s">
        <v>370</v>
      </c>
      <c r="I197" s="103" t="s">
        <v>369</v>
      </c>
      <c r="J197" s="104" t="s">
        <v>471</v>
      </c>
      <c r="K197" s="105">
        <v>5</v>
      </c>
      <c r="L197" s="106">
        <f>IF(K197=1,E197*(1/5),IF(K197=2,E197*(2/5),IF(K197=3,E197*(3/5),IF(K197=4,E197*(4/5),IF(K197=5,E197*(5/5),"sila pilih 1-5")))))</f>
        <v>0.28000000000000003</v>
      </c>
      <c r="M197" s="323"/>
      <c r="N197" s="325"/>
    </row>
    <row r="198" spans="1:14" x14ac:dyDescent="0.25">
      <c r="A198" s="134"/>
      <c r="B198" s="123"/>
      <c r="C198" s="329"/>
      <c r="D198" s="100"/>
      <c r="E198" s="321"/>
      <c r="F198" s="322"/>
      <c r="G198" s="323"/>
      <c r="H198" s="324"/>
      <c r="I198" s="323"/>
      <c r="J198" s="324"/>
      <c r="K198" s="323"/>
      <c r="L198" s="321"/>
      <c r="M198" s="323"/>
      <c r="N198" s="325"/>
    </row>
    <row r="199" spans="1:14" x14ac:dyDescent="0.25">
      <c r="A199" s="134"/>
      <c r="B199" s="123"/>
      <c r="C199" s="329"/>
      <c r="D199" s="100"/>
      <c r="E199" s="321"/>
      <c r="F199" s="322"/>
      <c r="G199" s="323"/>
      <c r="H199" s="324"/>
      <c r="I199" s="323"/>
      <c r="J199" s="324"/>
      <c r="K199" s="323"/>
      <c r="L199" s="321"/>
      <c r="M199" s="323"/>
      <c r="N199" s="325"/>
    </row>
    <row r="200" spans="1:14" x14ac:dyDescent="0.25">
      <c r="A200" s="290"/>
      <c r="B200" s="298" t="s">
        <v>318</v>
      </c>
      <c r="C200" s="159"/>
      <c r="D200" s="188" t="s">
        <v>487</v>
      </c>
      <c r="E200" s="292">
        <v>1.87</v>
      </c>
      <c r="F200" s="293"/>
      <c r="G200" s="294"/>
      <c r="H200" s="295"/>
      <c r="I200" s="294"/>
      <c r="J200" s="295"/>
      <c r="K200" s="294"/>
      <c r="L200" s="296"/>
      <c r="M200" s="294"/>
      <c r="N200" s="319"/>
    </row>
    <row r="201" spans="1:14" x14ac:dyDescent="0.25">
      <c r="A201" s="134"/>
      <c r="B201" s="123"/>
      <c r="C201" s="329"/>
      <c r="D201" s="323"/>
      <c r="E201" s="321"/>
      <c r="F201" s="322"/>
      <c r="G201" s="323"/>
      <c r="H201" s="324"/>
      <c r="I201" s="323"/>
      <c r="J201" s="324"/>
      <c r="K201" s="323"/>
      <c r="L201" s="321"/>
      <c r="M201" s="323"/>
      <c r="N201" s="325"/>
    </row>
    <row r="202" spans="1:14" x14ac:dyDescent="0.25">
      <c r="A202" s="134"/>
      <c r="B202" s="134"/>
      <c r="C202" s="326" t="s">
        <v>16</v>
      </c>
      <c r="D202" s="89" t="s">
        <v>123</v>
      </c>
      <c r="E202" s="327">
        <v>0.56100000000000005</v>
      </c>
      <c r="F202" s="322"/>
      <c r="G202" s="323"/>
      <c r="H202" s="324"/>
      <c r="I202" s="323"/>
      <c r="J202" s="324"/>
      <c r="K202" s="323"/>
      <c r="L202" s="321"/>
      <c r="M202" s="323"/>
      <c r="N202" s="325"/>
    </row>
    <row r="203" spans="1:14" x14ac:dyDescent="0.25">
      <c r="A203" s="134"/>
      <c r="B203" s="120"/>
      <c r="C203" s="326"/>
      <c r="D203" s="89"/>
      <c r="F203" s="322"/>
      <c r="G203" s="323"/>
      <c r="H203" s="324"/>
      <c r="I203" s="323"/>
      <c r="J203" s="324"/>
      <c r="K203" s="323"/>
      <c r="L203" s="321"/>
      <c r="M203" s="323"/>
      <c r="N203" s="325"/>
    </row>
    <row r="204" spans="1:14" ht="33" x14ac:dyDescent="0.25">
      <c r="A204" s="134"/>
      <c r="B204" s="120"/>
      <c r="C204" s="114">
        <v>1</v>
      </c>
      <c r="D204" s="115" t="s">
        <v>488</v>
      </c>
      <c r="E204" s="347">
        <v>0.28000000000000003</v>
      </c>
      <c r="F204" s="102" t="s">
        <v>372</v>
      </c>
      <c r="G204" s="103" t="s">
        <v>371</v>
      </c>
      <c r="H204" s="104" t="s">
        <v>370</v>
      </c>
      <c r="I204" s="103" t="s">
        <v>369</v>
      </c>
      <c r="J204" s="104" t="s">
        <v>471</v>
      </c>
      <c r="K204" s="105">
        <v>5</v>
      </c>
      <c r="L204" s="106">
        <f>IF(K204=1,E204*(1/5),IF(K204=2,E204*(2/5),IF(K204=3,E204*(3/5),IF(K204=4,E204*(4/5),IF(K204=5,E204*(5/5),"sila pilih 1-5")))))</f>
        <v>0.28000000000000003</v>
      </c>
      <c r="M204" s="323"/>
      <c r="N204" s="325"/>
    </row>
    <row r="205" spans="1:14" ht="17.25" x14ac:dyDescent="0.25">
      <c r="A205" s="134"/>
      <c r="B205" s="120"/>
      <c r="C205" s="114">
        <v>2</v>
      </c>
      <c r="D205" s="115" t="s">
        <v>319</v>
      </c>
      <c r="E205" s="347">
        <v>0.28000000000000003</v>
      </c>
      <c r="F205" s="102" t="s">
        <v>372</v>
      </c>
      <c r="G205" s="103" t="s">
        <v>371</v>
      </c>
      <c r="H205" s="104" t="s">
        <v>370</v>
      </c>
      <c r="I205" s="103" t="s">
        <v>369</v>
      </c>
      <c r="J205" s="104" t="s">
        <v>471</v>
      </c>
      <c r="K205" s="105">
        <v>5</v>
      </c>
      <c r="L205" s="106">
        <f>IF(K205=1,E205*(1/5),IF(K205=2,E205*(2/5),IF(K205=3,E205*(3/5),IF(K205=4,E205*(4/5),IF(K205=5,E205*(5/5),"sila pilih 1-5")))))</f>
        <v>0.28000000000000003</v>
      </c>
      <c r="M205" s="323"/>
      <c r="N205" s="325"/>
    </row>
    <row r="206" spans="1:14" x14ac:dyDescent="0.25">
      <c r="A206" s="134"/>
      <c r="B206" s="123"/>
      <c r="C206" s="329"/>
      <c r="D206" s="100"/>
      <c r="E206" s="321"/>
      <c r="F206" s="322"/>
      <c r="G206" s="323"/>
      <c r="H206" s="324"/>
      <c r="I206" s="323"/>
      <c r="J206" s="324"/>
      <c r="K206" s="323"/>
      <c r="L206" s="321"/>
      <c r="M206" s="323"/>
      <c r="N206" s="325"/>
    </row>
    <row r="207" spans="1:14" x14ac:dyDescent="0.25">
      <c r="A207" s="134"/>
      <c r="B207" s="134"/>
      <c r="C207" s="326" t="s">
        <v>41</v>
      </c>
      <c r="D207" s="89" t="s">
        <v>125</v>
      </c>
      <c r="E207" s="327">
        <v>0.374</v>
      </c>
      <c r="F207" s="322"/>
      <c r="G207" s="323"/>
      <c r="H207" s="324"/>
      <c r="I207" s="323"/>
      <c r="J207" s="324"/>
      <c r="K207" s="323"/>
      <c r="L207" s="321"/>
      <c r="M207" s="323"/>
      <c r="N207" s="325"/>
    </row>
    <row r="208" spans="1:14" x14ac:dyDescent="0.25">
      <c r="A208" s="134"/>
      <c r="B208" s="120"/>
      <c r="C208" s="326"/>
      <c r="D208" s="89"/>
      <c r="F208" s="322"/>
      <c r="G208" s="323"/>
      <c r="H208" s="324"/>
      <c r="I208" s="323"/>
      <c r="J208" s="324"/>
      <c r="K208" s="323"/>
      <c r="L208" s="321"/>
      <c r="M208" s="323"/>
      <c r="N208" s="325"/>
    </row>
    <row r="209" spans="1:14" ht="17.25" x14ac:dyDescent="0.25">
      <c r="A209" s="134"/>
      <c r="B209" s="123"/>
      <c r="C209" s="114">
        <v>1</v>
      </c>
      <c r="D209" s="100" t="s">
        <v>320</v>
      </c>
      <c r="E209" s="343">
        <v>3.4000000000000002E-2</v>
      </c>
      <c r="F209" s="102" t="s">
        <v>372</v>
      </c>
      <c r="G209" s="103" t="s">
        <v>371</v>
      </c>
      <c r="H209" s="104" t="s">
        <v>370</v>
      </c>
      <c r="I209" s="103" t="s">
        <v>369</v>
      </c>
      <c r="J209" s="104" t="s">
        <v>471</v>
      </c>
      <c r="K209" s="105">
        <v>5</v>
      </c>
      <c r="L209" s="106">
        <f t="shared" ref="L209:L219" si="3">IF(K209=1,E209*(1/5),IF(K209=2,E209*(2/5),IF(K209=3,E209*(3/5),IF(K209=4,E209*(4/5),IF(K209=5,E209*(5/5),"sila pilih 1-5")))))</f>
        <v>3.4000000000000002E-2</v>
      </c>
      <c r="M209" s="115" t="s">
        <v>321</v>
      </c>
      <c r="N209" s="325"/>
    </row>
    <row r="210" spans="1:14" ht="17.25" x14ac:dyDescent="0.25">
      <c r="A210" s="134"/>
      <c r="B210" s="123"/>
      <c r="C210" s="114">
        <v>2</v>
      </c>
      <c r="D210" s="100" t="s">
        <v>322</v>
      </c>
      <c r="E210" s="343">
        <v>3.4000000000000002E-2</v>
      </c>
      <c r="F210" s="102" t="s">
        <v>372</v>
      </c>
      <c r="G210" s="103" t="s">
        <v>371</v>
      </c>
      <c r="H210" s="104" t="s">
        <v>370</v>
      </c>
      <c r="I210" s="103" t="s">
        <v>369</v>
      </c>
      <c r="J210" s="104" t="s">
        <v>471</v>
      </c>
      <c r="K210" s="105">
        <v>5</v>
      </c>
      <c r="L210" s="106">
        <f t="shared" si="3"/>
        <v>3.4000000000000002E-2</v>
      </c>
      <c r="M210" s="115" t="s">
        <v>323</v>
      </c>
      <c r="N210" s="325"/>
    </row>
    <row r="211" spans="1:14" ht="17.25" x14ac:dyDescent="0.25">
      <c r="A211" s="134"/>
      <c r="B211" s="123"/>
      <c r="C211" s="114">
        <v>3</v>
      </c>
      <c r="D211" s="100" t="s">
        <v>324</v>
      </c>
      <c r="E211" s="343">
        <v>3.4000000000000002E-2</v>
      </c>
      <c r="F211" s="102" t="s">
        <v>372</v>
      </c>
      <c r="G211" s="103" t="s">
        <v>371</v>
      </c>
      <c r="H211" s="104" t="s">
        <v>370</v>
      </c>
      <c r="I211" s="103" t="s">
        <v>369</v>
      </c>
      <c r="J211" s="104" t="s">
        <v>471</v>
      </c>
      <c r="K211" s="105">
        <v>5</v>
      </c>
      <c r="L211" s="106">
        <f t="shared" si="3"/>
        <v>3.4000000000000002E-2</v>
      </c>
      <c r="M211" s="323"/>
      <c r="N211" s="325"/>
    </row>
    <row r="212" spans="1:14" ht="17.25" x14ac:dyDescent="0.25">
      <c r="A212" s="134"/>
      <c r="B212" s="123"/>
      <c r="C212" s="114">
        <v>4</v>
      </c>
      <c r="D212" s="100" t="s">
        <v>192</v>
      </c>
      <c r="E212" s="343">
        <v>3.4000000000000002E-2</v>
      </c>
      <c r="F212" s="102" t="s">
        <v>372</v>
      </c>
      <c r="G212" s="103" t="s">
        <v>371</v>
      </c>
      <c r="H212" s="104" t="s">
        <v>370</v>
      </c>
      <c r="I212" s="103" t="s">
        <v>369</v>
      </c>
      <c r="J212" s="104" t="s">
        <v>471</v>
      </c>
      <c r="K212" s="105">
        <v>5</v>
      </c>
      <c r="L212" s="106">
        <f t="shared" si="3"/>
        <v>3.4000000000000002E-2</v>
      </c>
      <c r="M212" s="115" t="s">
        <v>325</v>
      </c>
      <c r="N212" s="325"/>
    </row>
    <row r="213" spans="1:14" ht="17.25" x14ac:dyDescent="0.25">
      <c r="A213" s="134"/>
      <c r="B213" s="123"/>
      <c r="C213" s="114">
        <v>5</v>
      </c>
      <c r="D213" s="100" t="s">
        <v>194</v>
      </c>
      <c r="E213" s="343">
        <v>3.4000000000000002E-2</v>
      </c>
      <c r="F213" s="102" t="s">
        <v>372</v>
      </c>
      <c r="G213" s="103" t="s">
        <v>371</v>
      </c>
      <c r="H213" s="104" t="s">
        <v>370</v>
      </c>
      <c r="I213" s="103" t="s">
        <v>369</v>
      </c>
      <c r="J213" s="104" t="s">
        <v>471</v>
      </c>
      <c r="K213" s="105">
        <v>5</v>
      </c>
      <c r="L213" s="106">
        <f t="shared" si="3"/>
        <v>3.4000000000000002E-2</v>
      </c>
      <c r="M213" s="115" t="s">
        <v>195</v>
      </c>
      <c r="N213" s="325"/>
    </row>
    <row r="214" spans="1:14" ht="17.25" x14ac:dyDescent="0.25">
      <c r="A214" s="134"/>
      <c r="B214" s="123"/>
      <c r="C214" s="114">
        <v>6</v>
      </c>
      <c r="D214" s="100" t="s">
        <v>326</v>
      </c>
      <c r="E214" s="343">
        <v>3.4000000000000002E-2</v>
      </c>
      <c r="F214" s="102" t="s">
        <v>372</v>
      </c>
      <c r="G214" s="103" t="s">
        <v>371</v>
      </c>
      <c r="H214" s="104" t="s">
        <v>370</v>
      </c>
      <c r="I214" s="103" t="s">
        <v>369</v>
      </c>
      <c r="J214" s="104" t="s">
        <v>471</v>
      </c>
      <c r="K214" s="105">
        <v>5</v>
      </c>
      <c r="L214" s="106">
        <f t="shared" si="3"/>
        <v>3.4000000000000002E-2</v>
      </c>
      <c r="M214" s="115" t="s">
        <v>327</v>
      </c>
      <c r="N214" s="325"/>
    </row>
    <row r="215" spans="1:14" ht="17.25" x14ac:dyDescent="0.25">
      <c r="A215" s="134"/>
      <c r="B215" s="123"/>
      <c r="C215" s="114">
        <v>7</v>
      </c>
      <c r="D215" s="100" t="s">
        <v>328</v>
      </c>
      <c r="E215" s="343">
        <v>3.4000000000000002E-2</v>
      </c>
      <c r="F215" s="102" t="s">
        <v>372</v>
      </c>
      <c r="G215" s="103" t="s">
        <v>371</v>
      </c>
      <c r="H215" s="104" t="s">
        <v>370</v>
      </c>
      <c r="I215" s="103" t="s">
        <v>369</v>
      </c>
      <c r="J215" s="104" t="s">
        <v>471</v>
      </c>
      <c r="K215" s="105">
        <v>5</v>
      </c>
      <c r="L215" s="106">
        <f t="shared" si="3"/>
        <v>3.4000000000000002E-2</v>
      </c>
      <c r="M215" s="115" t="s">
        <v>328</v>
      </c>
      <c r="N215" s="325"/>
    </row>
    <row r="216" spans="1:14" ht="33" x14ac:dyDescent="0.25">
      <c r="A216" s="134"/>
      <c r="B216" s="123"/>
      <c r="C216" s="114">
        <v>8</v>
      </c>
      <c r="D216" s="100" t="s">
        <v>329</v>
      </c>
      <c r="E216" s="343">
        <v>3.4000000000000002E-2</v>
      </c>
      <c r="F216" s="102" t="s">
        <v>372</v>
      </c>
      <c r="G216" s="103" t="s">
        <v>371</v>
      </c>
      <c r="H216" s="104" t="s">
        <v>370</v>
      </c>
      <c r="I216" s="103" t="s">
        <v>369</v>
      </c>
      <c r="J216" s="104" t="s">
        <v>471</v>
      </c>
      <c r="K216" s="105">
        <v>5</v>
      </c>
      <c r="L216" s="106">
        <f t="shared" si="3"/>
        <v>3.4000000000000002E-2</v>
      </c>
      <c r="M216" s="323"/>
      <c r="N216" s="325"/>
    </row>
    <row r="217" spans="1:14" ht="17.25" x14ac:dyDescent="0.25">
      <c r="A217" s="134"/>
      <c r="B217" s="123"/>
      <c r="C217" s="114">
        <v>9</v>
      </c>
      <c r="D217" s="100" t="s">
        <v>330</v>
      </c>
      <c r="E217" s="343">
        <v>3.4000000000000002E-2</v>
      </c>
      <c r="F217" s="102" t="s">
        <v>372</v>
      </c>
      <c r="G217" s="103" t="s">
        <v>371</v>
      </c>
      <c r="H217" s="104" t="s">
        <v>370</v>
      </c>
      <c r="I217" s="103" t="s">
        <v>369</v>
      </c>
      <c r="J217" s="104" t="s">
        <v>471</v>
      </c>
      <c r="K217" s="105">
        <v>5</v>
      </c>
      <c r="L217" s="106">
        <f t="shared" si="3"/>
        <v>3.4000000000000002E-2</v>
      </c>
      <c r="M217" s="323"/>
      <c r="N217" s="325"/>
    </row>
    <row r="218" spans="1:14" ht="17.25" x14ac:dyDescent="0.25">
      <c r="A218" s="134"/>
      <c r="B218" s="123"/>
      <c r="C218" s="114">
        <v>10</v>
      </c>
      <c r="D218" s="100" t="s">
        <v>331</v>
      </c>
      <c r="E218" s="343">
        <v>3.4000000000000002E-2</v>
      </c>
      <c r="F218" s="102" t="s">
        <v>372</v>
      </c>
      <c r="G218" s="103" t="s">
        <v>371</v>
      </c>
      <c r="H218" s="104" t="s">
        <v>370</v>
      </c>
      <c r="I218" s="103" t="s">
        <v>369</v>
      </c>
      <c r="J218" s="104" t="s">
        <v>471</v>
      </c>
      <c r="K218" s="105">
        <v>5</v>
      </c>
      <c r="L218" s="106">
        <f t="shared" si="3"/>
        <v>3.4000000000000002E-2</v>
      </c>
      <c r="M218" s="323"/>
      <c r="N218" s="325"/>
    </row>
    <row r="219" spans="1:14" ht="33" x14ac:dyDescent="0.25">
      <c r="A219" s="134"/>
      <c r="B219" s="123"/>
      <c r="C219" s="114">
        <v>11</v>
      </c>
      <c r="D219" s="100" t="s">
        <v>332</v>
      </c>
      <c r="E219" s="343">
        <v>3.4000000000000002E-2</v>
      </c>
      <c r="F219" s="102" t="s">
        <v>372</v>
      </c>
      <c r="G219" s="103" t="s">
        <v>371</v>
      </c>
      <c r="H219" s="104" t="s">
        <v>370</v>
      </c>
      <c r="I219" s="103" t="s">
        <v>369</v>
      </c>
      <c r="J219" s="104" t="s">
        <v>471</v>
      </c>
      <c r="K219" s="105">
        <v>5</v>
      </c>
      <c r="L219" s="106">
        <f t="shared" si="3"/>
        <v>3.4000000000000002E-2</v>
      </c>
      <c r="M219" s="323"/>
      <c r="N219" s="325"/>
    </row>
    <row r="220" spans="1:14" x14ac:dyDescent="0.25">
      <c r="A220" s="134"/>
      <c r="B220" s="123"/>
      <c r="C220" s="329"/>
      <c r="D220" s="323"/>
      <c r="E220" s="321"/>
      <c r="F220" s="322"/>
      <c r="G220" s="323"/>
      <c r="H220" s="324"/>
      <c r="I220" s="323"/>
      <c r="J220" s="324"/>
      <c r="K220" s="323"/>
      <c r="L220" s="321"/>
      <c r="M220" s="323"/>
      <c r="N220" s="325"/>
    </row>
    <row r="221" spans="1:14" x14ac:dyDescent="0.25">
      <c r="A221" s="134"/>
      <c r="B221" s="134"/>
      <c r="C221" s="326" t="s">
        <v>42</v>
      </c>
      <c r="D221" s="332" t="s">
        <v>317</v>
      </c>
      <c r="E221" s="327">
        <v>0.374</v>
      </c>
      <c r="F221" s="322"/>
      <c r="G221" s="323"/>
      <c r="H221" s="324"/>
      <c r="I221" s="323"/>
      <c r="J221" s="324"/>
      <c r="K221" s="323"/>
      <c r="L221" s="321"/>
      <c r="M221" s="323"/>
      <c r="N221" s="325"/>
    </row>
    <row r="222" spans="1:14" x14ac:dyDescent="0.25">
      <c r="A222" s="134"/>
      <c r="B222" s="120"/>
      <c r="C222" s="326"/>
      <c r="D222" s="332"/>
      <c r="F222" s="322"/>
      <c r="G222" s="323"/>
      <c r="H222" s="324"/>
      <c r="I222" s="323"/>
      <c r="J222" s="324"/>
      <c r="K222" s="323"/>
      <c r="L222" s="321"/>
      <c r="M222" s="323"/>
      <c r="N222" s="325"/>
    </row>
    <row r="223" spans="1:14" ht="49.5" x14ac:dyDescent="0.25">
      <c r="A223" s="134"/>
      <c r="B223" s="123"/>
      <c r="C223" s="114">
        <v>1</v>
      </c>
      <c r="D223" s="100" t="s">
        <v>136</v>
      </c>
      <c r="E223" s="101">
        <v>0.187</v>
      </c>
      <c r="F223" s="102" t="s">
        <v>372</v>
      </c>
      <c r="G223" s="103" t="s">
        <v>371</v>
      </c>
      <c r="H223" s="104" t="s">
        <v>370</v>
      </c>
      <c r="I223" s="103" t="s">
        <v>369</v>
      </c>
      <c r="J223" s="104" t="s">
        <v>471</v>
      </c>
      <c r="K223" s="105">
        <v>5</v>
      </c>
      <c r="L223" s="106">
        <f>IF(K223=1,E223*(1/5),IF(K223=2,E223*(2/5),IF(K223=3,E223*(3/5),IF(K223=4,E223*(4/5),IF(K223=5,E223*(5/5),"sila pilih 1-5")))))</f>
        <v>0.187</v>
      </c>
      <c r="M223" s="330" t="s">
        <v>480</v>
      </c>
      <c r="N223" s="325"/>
    </row>
    <row r="224" spans="1:14" ht="17.25" x14ac:dyDescent="0.25">
      <c r="A224" s="134"/>
      <c r="B224" s="123"/>
      <c r="C224" s="114">
        <v>2</v>
      </c>
      <c r="D224" s="100" t="s">
        <v>137</v>
      </c>
      <c r="E224" s="101">
        <v>0.187</v>
      </c>
      <c r="F224" s="102" t="s">
        <v>372</v>
      </c>
      <c r="G224" s="103" t="s">
        <v>371</v>
      </c>
      <c r="H224" s="104" t="s">
        <v>370</v>
      </c>
      <c r="I224" s="103" t="s">
        <v>369</v>
      </c>
      <c r="J224" s="104" t="s">
        <v>471</v>
      </c>
      <c r="K224" s="105">
        <v>5</v>
      </c>
      <c r="L224" s="106">
        <f>IF(K224=1,E224*(1/5),IF(K224=2,E224*(2/5),IF(K224=3,E224*(3/5),IF(K224=4,E224*(4/5),IF(K224=5,E224*(5/5),"sila pilih 1-5")))))</f>
        <v>0.187</v>
      </c>
      <c r="M224" s="323"/>
      <c r="N224" s="325"/>
    </row>
    <row r="225" spans="1:14" x14ac:dyDescent="0.25">
      <c r="A225" s="134"/>
      <c r="B225" s="123"/>
      <c r="C225" s="329"/>
      <c r="D225" s="323"/>
      <c r="E225" s="321"/>
      <c r="F225" s="322"/>
      <c r="G225" s="323"/>
      <c r="H225" s="324"/>
      <c r="I225" s="323"/>
      <c r="J225" s="324"/>
      <c r="K225" s="323"/>
      <c r="L225" s="321"/>
      <c r="M225" s="323"/>
      <c r="N225" s="325"/>
    </row>
    <row r="226" spans="1:14" x14ac:dyDescent="0.25">
      <c r="A226" s="134"/>
      <c r="B226" s="134"/>
      <c r="C226" s="326" t="s">
        <v>138</v>
      </c>
      <c r="D226" s="334" t="s">
        <v>139</v>
      </c>
      <c r="E226" s="327">
        <v>0.56100000000000005</v>
      </c>
      <c r="F226" s="322"/>
      <c r="G226" s="323"/>
      <c r="H226" s="324"/>
      <c r="I226" s="323"/>
      <c r="J226" s="324"/>
      <c r="K226" s="323"/>
      <c r="L226" s="321"/>
      <c r="M226" s="323"/>
      <c r="N226" s="325"/>
    </row>
    <row r="227" spans="1:14" x14ac:dyDescent="0.25">
      <c r="A227" s="134"/>
      <c r="B227" s="120"/>
      <c r="C227" s="326"/>
      <c r="D227" s="334"/>
      <c r="F227" s="322"/>
      <c r="G227" s="323"/>
      <c r="H227" s="324"/>
      <c r="I227" s="323"/>
      <c r="J227" s="324"/>
      <c r="K227" s="323"/>
      <c r="L227" s="321"/>
      <c r="M227" s="323"/>
      <c r="N227" s="325"/>
    </row>
    <row r="228" spans="1:14" ht="33" x14ac:dyDescent="0.25">
      <c r="A228" s="134"/>
      <c r="B228" s="123"/>
      <c r="C228" s="114">
        <v>1</v>
      </c>
      <c r="D228" s="115" t="s">
        <v>333</v>
      </c>
      <c r="E228" s="343">
        <v>0.28000000000000003</v>
      </c>
      <c r="F228" s="102" t="s">
        <v>372</v>
      </c>
      <c r="G228" s="103" t="s">
        <v>371</v>
      </c>
      <c r="H228" s="104" t="s">
        <v>370</v>
      </c>
      <c r="I228" s="103" t="s">
        <v>369</v>
      </c>
      <c r="J228" s="104" t="s">
        <v>471</v>
      </c>
      <c r="K228" s="105">
        <v>5</v>
      </c>
      <c r="L228" s="106">
        <f>IF(K228=1,E228*(1/5),IF(K228=2,E228*(2/5),IF(K228=3,E228*(3/5),IF(K228=4,E228*(4/5),IF(K228=5,E228*(5/5),"sila pilih 1-5")))))</f>
        <v>0.28000000000000003</v>
      </c>
      <c r="M228" s="342" t="s">
        <v>60</v>
      </c>
      <c r="N228" s="325"/>
    </row>
    <row r="229" spans="1:14" ht="17.25" x14ac:dyDescent="0.25">
      <c r="A229" s="134"/>
      <c r="B229" s="123"/>
      <c r="C229" s="114">
        <v>2</v>
      </c>
      <c r="D229" s="115" t="s">
        <v>489</v>
      </c>
      <c r="E229" s="343">
        <v>0.28000000000000003</v>
      </c>
      <c r="F229" s="102" t="s">
        <v>372</v>
      </c>
      <c r="G229" s="103" t="s">
        <v>371</v>
      </c>
      <c r="H229" s="104" t="s">
        <v>370</v>
      </c>
      <c r="I229" s="103" t="s">
        <v>369</v>
      </c>
      <c r="J229" s="104" t="s">
        <v>471</v>
      </c>
      <c r="K229" s="105">
        <v>5</v>
      </c>
      <c r="L229" s="106">
        <f>IF(K229=1,E229*(1/5),IF(K229=2,E229*(2/5),IF(K229=3,E229*(3/5),IF(K229=4,E229*(4/5),IF(K229=5,E229*(5/5),"sila pilih 1-5")))))</f>
        <v>0.28000000000000003</v>
      </c>
      <c r="M229" s="323"/>
      <c r="N229" s="325"/>
    </row>
    <row r="230" spans="1:14" x14ac:dyDescent="0.25">
      <c r="A230" s="134"/>
      <c r="B230" s="123"/>
      <c r="C230" s="329"/>
      <c r="D230" s="115"/>
      <c r="E230" s="321"/>
      <c r="F230" s="322"/>
      <c r="G230" s="323"/>
      <c r="H230" s="324"/>
      <c r="I230" s="323"/>
      <c r="J230" s="324"/>
      <c r="K230" s="323"/>
      <c r="L230" s="321"/>
      <c r="M230" s="323"/>
      <c r="N230" s="325"/>
    </row>
  </sheetData>
  <mergeCells count="12">
    <mergeCell ref="C116:D116"/>
    <mergeCell ref="A1:A2"/>
    <mergeCell ref="B1:B2"/>
    <mergeCell ref="C1:D2"/>
    <mergeCell ref="F1:J1"/>
    <mergeCell ref="M1:M2"/>
    <mergeCell ref="C5:D5"/>
    <mergeCell ref="B32:B33"/>
    <mergeCell ref="D32:D33"/>
    <mergeCell ref="E32:E33"/>
    <mergeCell ref="K1:K2"/>
    <mergeCell ref="L1: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7"/>
  <sheetViews>
    <sheetView zoomScale="50" zoomScaleNormal="50" workbookViewId="0">
      <selection activeCell="E32" sqref="E32:E39"/>
    </sheetView>
  </sheetViews>
  <sheetFormatPr defaultColWidth="9.140625" defaultRowHeight="18" x14ac:dyDescent="0.25"/>
  <cols>
    <col min="1" max="1" width="11.28515625" style="25" customWidth="1"/>
    <col min="2" max="2" width="10.28515625" style="26" customWidth="1"/>
    <col min="3" max="3" width="6" style="25" bestFit="1" customWidth="1"/>
    <col min="4" max="4" width="64" style="29" customWidth="1"/>
    <col min="5" max="5" width="14.42578125" style="394" customWidth="1"/>
    <col min="6" max="6" width="31.140625" style="76" customWidth="1"/>
    <col min="7" max="7" width="31.85546875" style="1" customWidth="1"/>
    <col min="8" max="8" width="29.42578125" style="1" customWidth="1"/>
    <col min="9" max="9" width="33.140625" style="1" customWidth="1"/>
    <col min="10" max="10" width="34" style="1" customWidth="1"/>
    <col min="11" max="11" width="18" style="28" customWidth="1"/>
    <col min="12" max="12" width="16.28515625" style="27" customWidth="1"/>
    <col min="13" max="13" width="76.28515625" style="29" customWidth="1"/>
    <col min="14" max="14" width="99.28515625" style="463" customWidth="1"/>
    <col min="15" max="16384" width="9.140625" style="4"/>
  </cols>
  <sheetData>
    <row r="1" spans="1:254" ht="38.25" customHeight="1" x14ac:dyDescent="0.25">
      <c r="A1" s="1432" t="s">
        <v>110</v>
      </c>
      <c r="B1" s="1433" t="s">
        <v>6</v>
      </c>
      <c r="C1" s="1432" t="s">
        <v>7</v>
      </c>
      <c r="D1" s="1432"/>
      <c r="E1" s="193" t="s">
        <v>8</v>
      </c>
      <c r="F1" s="1432" t="s">
        <v>56</v>
      </c>
      <c r="G1" s="1432"/>
      <c r="H1" s="1432"/>
      <c r="I1" s="1432"/>
      <c r="J1" s="1432"/>
      <c r="K1" s="1434" t="s">
        <v>9</v>
      </c>
      <c r="L1" s="1435" t="s">
        <v>10</v>
      </c>
      <c r="M1" s="1426" t="s">
        <v>11</v>
      </c>
      <c r="N1" s="289"/>
    </row>
    <row r="2" spans="1:254" x14ac:dyDescent="0.25">
      <c r="A2" s="1432"/>
      <c r="B2" s="1433"/>
      <c r="C2" s="1432"/>
      <c r="D2" s="1432"/>
      <c r="E2" s="193"/>
      <c r="F2" s="72" t="s">
        <v>38</v>
      </c>
      <c r="G2" s="5" t="s">
        <v>12</v>
      </c>
      <c r="H2" s="3" t="s">
        <v>13</v>
      </c>
      <c r="I2" s="5" t="s">
        <v>14</v>
      </c>
      <c r="J2" s="3" t="s">
        <v>15</v>
      </c>
      <c r="K2" s="1434"/>
      <c r="L2" s="1435"/>
      <c r="M2" s="1426"/>
      <c r="N2" s="289" t="s">
        <v>119</v>
      </c>
    </row>
    <row r="3" spans="1:254" s="8" customFormat="1" x14ac:dyDescent="0.2">
      <c r="A3" s="6"/>
      <c r="B3" s="7"/>
      <c r="C3" s="6"/>
      <c r="E3" s="193"/>
      <c r="F3" s="73"/>
      <c r="G3" s="6"/>
      <c r="H3" s="6"/>
      <c r="I3" s="6"/>
      <c r="J3" s="6"/>
      <c r="K3" s="6"/>
      <c r="L3" s="65"/>
      <c r="N3" s="6"/>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ht="19.5" x14ac:dyDescent="0.3">
      <c r="A4" s="59" t="s">
        <v>121</v>
      </c>
      <c r="B4" s="59"/>
      <c r="C4" s="60"/>
      <c r="D4" s="60"/>
      <c r="E4" s="358">
        <f>SUM(E5,E18,E44,E54,E92)</f>
        <v>8</v>
      </c>
      <c r="F4" s="61"/>
      <c r="G4" s="60"/>
      <c r="H4" s="62"/>
      <c r="I4" s="60"/>
      <c r="J4" s="64"/>
      <c r="K4" s="63"/>
      <c r="L4" s="69"/>
      <c r="M4" s="63"/>
      <c r="N4" s="359"/>
    </row>
    <row r="5" spans="1:254" s="371" customFormat="1" ht="19.5" x14ac:dyDescent="0.3">
      <c r="A5" s="360"/>
      <c r="B5" s="361" t="s">
        <v>334</v>
      </c>
      <c r="C5" s="362"/>
      <c r="D5" s="357" t="s">
        <v>545</v>
      </c>
      <c r="E5" s="363">
        <v>2</v>
      </c>
      <c r="F5" s="364"/>
      <c r="G5" s="362"/>
      <c r="H5" s="365"/>
      <c r="I5" s="362"/>
      <c r="J5" s="366"/>
      <c r="K5" s="367"/>
      <c r="L5" s="368"/>
      <c r="M5" s="369"/>
      <c r="N5" s="370"/>
    </row>
    <row r="6" spans="1:254" s="12" customFormat="1" ht="18.75" x14ac:dyDescent="0.25">
      <c r="A6" s="372"/>
      <c r="B6" s="373"/>
      <c r="C6" s="374"/>
      <c r="D6" s="374"/>
      <c r="E6" s="375"/>
      <c r="F6" s="376"/>
      <c r="G6" s="374"/>
      <c r="H6" s="377"/>
      <c r="I6" s="374"/>
      <c r="J6" s="377"/>
      <c r="K6" s="374"/>
      <c r="L6" s="378"/>
      <c r="M6" s="374"/>
      <c r="N6" s="379"/>
    </row>
    <row r="7" spans="1:254" s="388" customFormat="1" ht="39" x14ac:dyDescent="0.2">
      <c r="A7" s="380"/>
      <c r="B7" s="380"/>
      <c r="C7" s="381" t="s">
        <v>16</v>
      </c>
      <c r="D7" s="382" t="s">
        <v>546</v>
      </c>
      <c r="E7" s="383">
        <v>0.6</v>
      </c>
      <c r="F7" s="384"/>
      <c r="G7" s="385"/>
      <c r="H7" s="386"/>
      <c r="I7" s="385"/>
      <c r="J7" s="386"/>
      <c r="K7" s="385"/>
      <c r="L7" s="387"/>
      <c r="N7" s="389"/>
    </row>
    <row r="8" spans="1:254" s="15" customFormat="1" ht="57" customHeight="1" x14ac:dyDescent="0.2">
      <c r="A8" s="390"/>
      <c r="B8" s="391"/>
      <c r="C8" s="392">
        <v>1</v>
      </c>
      <c r="D8" s="393" t="s">
        <v>547</v>
      </c>
      <c r="E8" s="394">
        <v>0.6</v>
      </c>
      <c r="F8" s="395" t="s">
        <v>548</v>
      </c>
      <c r="G8" s="396" t="s">
        <v>549</v>
      </c>
      <c r="H8" s="397" t="s">
        <v>550</v>
      </c>
      <c r="I8" s="396" t="s">
        <v>551</v>
      </c>
      <c r="J8" s="397" t="s">
        <v>552</v>
      </c>
      <c r="K8" s="398">
        <v>5</v>
      </c>
      <c r="L8" s="399">
        <f t="shared" ref="L8:L17" si="0">IF(K8=1,E8*(1/5),IF(K8=2,E8*(2/5),IF(K8=3,E8*(3/5),IF(K8=4,E8*(4/5),IF(K8=5,E8*(5/5),"sila pilih 1-5")))))</f>
        <v>0.6</v>
      </c>
      <c r="M8" s="400" t="s">
        <v>553</v>
      </c>
      <c r="N8" s="401"/>
    </row>
    <row r="9" spans="1:254" s="388" customFormat="1" ht="42" customHeight="1" x14ac:dyDescent="0.2">
      <c r="A9" s="373"/>
      <c r="B9" s="402"/>
      <c r="C9" s="403" t="s">
        <v>41</v>
      </c>
      <c r="D9" s="404" t="s">
        <v>125</v>
      </c>
      <c r="E9" s="405">
        <v>0.6</v>
      </c>
      <c r="F9" s="406"/>
      <c r="G9" s="407"/>
      <c r="H9" s="408"/>
      <c r="I9" s="407"/>
      <c r="J9" s="408"/>
      <c r="K9" s="409"/>
      <c r="L9" s="375"/>
      <c r="M9" s="374"/>
      <c r="N9" s="389"/>
    </row>
    <row r="10" spans="1:254" s="15" customFormat="1" ht="19.5" x14ac:dyDescent="0.2">
      <c r="A10" s="390"/>
      <c r="B10" s="391"/>
      <c r="C10" s="392">
        <v>1</v>
      </c>
      <c r="D10" s="393" t="s">
        <v>554</v>
      </c>
      <c r="E10" s="410">
        <v>0.15</v>
      </c>
      <c r="F10" s="395" t="s">
        <v>548</v>
      </c>
      <c r="G10" s="396" t="s">
        <v>549</v>
      </c>
      <c r="H10" s="397" t="s">
        <v>550</v>
      </c>
      <c r="I10" s="396" t="s">
        <v>551</v>
      </c>
      <c r="J10" s="397" t="s">
        <v>552</v>
      </c>
      <c r="K10" s="398">
        <v>5</v>
      </c>
      <c r="L10" s="399">
        <f t="shared" si="0"/>
        <v>0.15</v>
      </c>
      <c r="M10" s="400" t="s">
        <v>555</v>
      </c>
      <c r="N10" s="401"/>
    </row>
    <row r="11" spans="1:254" s="15" customFormat="1" ht="19.5" x14ac:dyDescent="0.2">
      <c r="A11" s="390"/>
      <c r="B11" s="391"/>
      <c r="C11" s="392">
        <v>2</v>
      </c>
      <c r="D11" s="393" t="s">
        <v>556</v>
      </c>
      <c r="E11" s="410">
        <v>0.15</v>
      </c>
      <c r="F11" s="395" t="s">
        <v>548</v>
      </c>
      <c r="G11" s="396" t="s">
        <v>549</v>
      </c>
      <c r="H11" s="397" t="s">
        <v>550</v>
      </c>
      <c r="I11" s="396" t="s">
        <v>551</v>
      </c>
      <c r="J11" s="397" t="s">
        <v>552</v>
      </c>
      <c r="K11" s="398">
        <v>5</v>
      </c>
      <c r="L11" s="399">
        <f t="shared" si="0"/>
        <v>0.15</v>
      </c>
      <c r="M11" s="400" t="s">
        <v>555</v>
      </c>
      <c r="N11" s="401"/>
    </row>
    <row r="12" spans="1:254" s="15" customFormat="1" ht="19.5" x14ac:dyDescent="0.2">
      <c r="A12" s="390"/>
      <c r="B12" s="391"/>
      <c r="C12" s="392">
        <v>3</v>
      </c>
      <c r="D12" s="393" t="s">
        <v>557</v>
      </c>
      <c r="E12" s="410">
        <v>0.15</v>
      </c>
      <c r="F12" s="395" t="s">
        <v>548</v>
      </c>
      <c r="G12" s="396" t="s">
        <v>549</v>
      </c>
      <c r="H12" s="397" t="s">
        <v>550</v>
      </c>
      <c r="I12" s="396" t="s">
        <v>551</v>
      </c>
      <c r="J12" s="397" t="s">
        <v>552</v>
      </c>
      <c r="K12" s="398">
        <v>5</v>
      </c>
      <c r="L12" s="399">
        <f t="shared" si="0"/>
        <v>0.15</v>
      </c>
      <c r="M12" s="400" t="s">
        <v>555</v>
      </c>
      <c r="N12" s="401"/>
    </row>
    <row r="13" spans="1:254" s="15" customFormat="1" ht="37.5" x14ac:dyDescent="0.2">
      <c r="A13" s="390"/>
      <c r="B13" s="391"/>
      <c r="C13" s="392">
        <v>4</v>
      </c>
      <c r="D13" s="393" t="s">
        <v>558</v>
      </c>
      <c r="E13" s="410">
        <v>0.15</v>
      </c>
      <c r="F13" s="395" t="s">
        <v>548</v>
      </c>
      <c r="G13" s="396" t="s">
        <v>549</v>
      </c>
      <c r="H13" s="397" t="s">
        <v>550</v>
      </c>
      <c r="I13" s="396" t="s">
        <v>551</v>
      </c>
      <c r="J13" s="397" t="s">
        <v>552</v>
      </c>
      <c r="K13" s="398">
        <v>5</v>
      </c>
      <c r="L13" s="399">
        <f t="shared" si="0"/>
        <v>0.15</v>
      </c>
      <c r="M13" s="400" t="s">
        <v>559</v>
      </c>
      <c r="N13" s="401"/>
    </row>
    <row r="14" spans="1:254" s="388" customFormat="1" ht="33" customHeight="1" x14ac:dyDescent="0.2">
      <c r="A14" s="373"/>
      <c r="B14" s="402"/>
      <c r="C14" s="403" t="s">
        <v>42</v>
      </c>
      <c r="D14" s="404" t="s">
        <v>560</v>
      </c>
      <c r="E14" s="405">
        <v>0.8</v>
      </c>
      <c r="F14" s="406"/>
      <c r="G14" s="407"/>
      <c r="H14" s="408"/>
      <c r="I14" s="407"/>
      <c r="J14" s="408"/>
      <c r="K14" s="409"/>
      <c r="L14" s="375"/>
      <c r="M14" s="374"/>
      <c r="N14" s="389"/>
    </row>
    <row r="15" spans="1:254" s="15" customFormat="1" ht="37.5" x14ac:dyDescent="0.2">
      <c r="A15" s="390"/>
      <c r="B15" s="391"/>
      <c r="C15" s="392">
        <v>1</v>
      </c>
      <c r="D15" s="393" t="s">
        <v>561</v>
      </c>
      <c r="E15" s="410">
        <v>0.27</v>
      </c>
      <c r="F15" s="395" t="s">
        <v>548</v>
      </c>
      <c r="G15" s="396" t="s">
        <v>549</v>
      </c>
      <c r="H15" s="397" t="s">
        <v>550</v>
      </c>
      <c r="I15" s="396" t="s">
        <v>551</v>
      </c>
      <c r="J15" s="397" t="s">
        <v>552</v>
      </c>
      <c r="K15" s="398">
        <v>5</v>
      </c>
      <c r="L15" s="399">
        <f t="shared" si="0"/>
        <v>0.27</v>
      </c>
      <c r="M15" s="400" t="s">
        <v>562</v>
      </c>
      <c r="N15" s="401"/>
    </row>
    <row r="16" spans="1:254" s="15" customFormat="1" ht="56.25" x14ac:dyDescent="0.2">
      <c r="A16" s="390"/>
      <c r="B16" s="391"/>
      <c r="C16" s="392">
        <v>2</v>
      </c>
      <c r="D16" s="393" t="s">
        <v>563</v>
      </c>
      <c r="E16" s="410">
        <v>0.26</v>
      </c>
      <c r="F16" s="395" t="s">
        <v>548</v>
      </c>
      <c r="G16" s="396" t="s">
        <v>549</v>
      </c>
      <c r="H16" s="397" t="s">
        <v>550</v>
      </c>
      <c r="I16" s="396" t="s">
        <v>551</v>
      </c>
      <c r="J16" s="397" t="s">
        <v>552</v>
      </c>
      <c r="K16" s="398">
        <v>5</v>
      </c>
      <c r="L16" s="399">
        <f t="shared" si="0"/>
        <v>0.26</v>
      </c>
      <c r="M16" s="400"/>
      <c r="N16" s="401"/>
    </row>
    <row r="17" spans="1:14" s="15" customFormat="1" ht="56.25" x14ac:dyDescent="0.2">
      <c r="A17" s="390"/>
      <c r="B17" s="391"/>
      <c r="C17" s="392">
        <v>3</v>
      </c>
      <c r="D17" s="393" t="s">
        <v>564</v>
      </c>
      <c r="E17" s="410">
        <v>0.26</v>
      </c>
      <c r="F17" s="395" t="s">
        <v>548</v>
      </c>
      <c r="G17" s="396" t="s">
        <v>549</v>
      </c>
      <c r="H17" s="397" t="s">
        <v>550</v>
      </c>
      <c r="I17" s="396" t="s">
        <v>551</v>
      </c>
      <c r="J17" s="397" t="s">
        <v>552</v>
      </c>
      <c r="K17" s="398">
        <v>5</v>
      </c>
      <c r="L17" s="399">
        <f t="shared" si="0"/>
        <v>0.26</v>
      </c>
      <c r="M17" s="400"/>
      <c r="N17" s="401"/>
    </row>
    <row r="18" spans="1:14" ht="39" x14ac:dyDescent="0.25">
      <c r="A18" s="53"/>
      <c r="B18" s="361" t="s">
        <v>565</v>
      </c>
      <c r="C18" s="357"/>
      <c r="D18" s="357" t="s">
        <v>566</v>
      </c>
      <c r="E18" s="363">
        <v>2</v>
      </c>
      <c r="F18" s="411"/>
      <c r="G18" s="369"/>
      <c r="H18" s="412"/>
      <c r="I18" s="369"/>
      <c r="J18" s="412"/>
      <c r="K18" s="369"/>
      <c r="L18" s="413"/>
      <c r="M18" s="369"/>
      <c r="N18" s="51"/>
    </row>
    <row r="19" spans="1:14" ht="19.5" x14ac:dyDescent="0.25">
      <c r="A19" s="42"/>
      <c r="B19" s="391"/>
      <c r="C19" s="392"/>
      <c r="D19" s="393"/>
      <c r="E19" s="414"/>
      <c r="F19" s="415"/>
      <c r="G19" s="400"/>
      <c r="H19" s="416"/>
      <c r="I19" s="400"/>
      <c r="J19" s="416"/>
      <c r="K19" s="400"/>
      <c r="L19" s="417"/>
      <c r="M19" s="400"/>
      <c r="N19" s="37"/>
    </row>
    <row r="20" spans="1:14" s="12" customFormat="1" ht="36" customHeight="1" x14ac:dyDescent="0.25">
      <c r="A20" s="418"/>
      <c r="B20" s="380"/>
      <c r="C20" s="381" t="s">
        <v>16</v>
      </c>
      <c r="D20" s="382" t="s">
        <v>125</v>
      </c>
      <c r="E20" s="383">
        <v>1.5</v>
      </c>
      <c r="F20" s="384"/>
      <c r="G20" s="385"/>
      <c r="H20" s="386"/>
      <c r="I20" s="385"/>
      <c r="J20" s="386"/>
      <c r="K20" s="385"/>
      <c r="L20" s="387"/>
      <c r="M20" s="419"/>
      <c r="N20" s="379"/>
    </row>
    <row r="21" spans="1:14" ht="37.5" x14ac:dyDescent="0.25">
      <c r="A21" s="42"/>
      <c r="B21" s="420"/>
      <c r="C21" s="392">
        <v>1</v>
      </c>
      <c r="D21" s="400" t="s">
        <v>567</v>
      </c>
      <c r="E21" s="410">
        <v>0.25</v>
      </c>
      <c r="F21" s="395" t="s">
        <v>548</v>
      </c>
      <c r="G21" s="396" t="s">
        <v>549</v>
      </c>
      <c r="H21" s="397" t="s">
        <v>550</v>
      </c>
      <c r="I21" s="396" t="s">
        <v>551</v>
      </c>
      <c r="J21" s="397" t="s">
        <v>552</v>
      </c>
      <c r="K21" s="398">
        <v>5</v>
      </c>
      <c r="L21" s="399">
        <f>IF(K21=1,E21*(1/5),IF(K21=2,E21*(2/5),IF(K21=3,E21*(3/5),IF(K21=4,E21*(4/5),IF(K21=5,E21*(5/5),"sila pilih 1-5")))))</f>
        <v>0.25</v>
      </c>
      <c r="M21" s="416" t="s">
        <v>568</v>
      </c>
      <c r="N21" s="44"/>
    </row>
    <row r="22" spans="1:14" s="12" customFormat="1" ht="39" x14ac:dyDescent="0.25">
      <c r="A22" s="418"/>
      <c r="B22" s="421"/>
      <c r="C22" s="422">
        <v>2</v>
      </c>
      <c r="D22" s="423" t="s">
        <v>569</v>
      </c>
      <c r="E22" s="383">
        <v>0.25</v>
      </c>
      <c r="F22" s="395"/>
      <c r="G22" s="396"/>
      <c r="H22" s="397"/>
      <c r="I22" s="396"/>
      <c r="J22" s="397"/>
      <c r="K22" s="398"/>
      <c r="L22" s="424"/>
      <c r="M22" s="386"/>
      <c r="N22" s="425"/>
    </row>
    <row r="23" spans="1:14" ht="19.5" x14ac:dyDescent="0.25">
      <c r="A23" s="42"/>
      <c r="B23" s="420"/>
      <c r="C23" s="426" t="s">
        <v>570</v>
      </c>
      <c r="D23" s="400" t="s">
        <v>571</v>
      </c>
      <c r="E23" s="410">
        <v>0.05</v>
      </c>
      <c r="F23" s="395" t="s">
        <v>548</v>
      </c>
      <c r="G23" s="396" t="s">
        <v>549</v>
      </c>
      <c r="H23" s="397" t="s">
        <v>550</v>
      </c>
      <c r="I23" s="396" t="s">
        <v>551</v>
      </c>
      <c r="J23" s="397" t="s">
        <v>552</v>
      </c>
      <c r="K23" s="398">
        <v>5</v>
      </c>
      <c r="L23" s="399">
        <f>IF(K23=1,E23*(1/5),IF(K23=2,E23*(2/5),IF(K23=3,E23*(3/5),IF(K23=4,E23*(4/5),IF(K23=5,E23*(5/5),"sila pilih 1-5")))))</f>
        <v>0.05</v>
      </c>
      <c r="M23" s="416" t="s">
        <v>572</v>
      </c>
      <c r="N23" s="44"/>
    </row>
    <row r="24" spans="1:14" ht="37.5" x14ac:dyDescent="0.25">
      <c r="A24" s="42"/>
      <c r="B24" s="420"/>
      <c r="C24" s="426" t="s">
        <v>573</v>
      </c>
      <c r="D24" s="400" t="s">
        <v>574</v>
      </c>
      <c r="E24" s="410">
        <v>0.05</v>
      </c>
      <c r="F24" s="395" t="s">
        <v>548</v>
      </c>
      <c r="G24" s="396" t="s">
        <v>549</v>
      </c>
      <c r="H24" s="397" t="s">
        <v>550</v>
      </c>
      <c r="I24" s="396" t="s">
        <v>551</v>
      </c>
      <c r="J24" s="397" t="s">
        <v>552</v>
      </c>
      <c r="K24" s="398">
        <v>5</v>
      </c>
      <c r="L24" s="399">
        <f>IF(K24=1,E24*(1/5),IF(K24=2,E24*(2/5),IF(K24=3,E24*(3/5),IF(K24=4,E24*(4/5),IF(K24=5,E24*(5/5),"sila pilih 1-5")))))</f>
        <v>0.05</v>
      </c>
      <c r="M24" s="400" t="s">
        <v>575</v>
      </c>
      <c r="N24" s="37"/>
    </row>
    <row r="25" spans="1:14" s="430" customFormat="1" ht="56.25" x14ac:dyDescent="0.25">
      <c r="A25" s="418"/>
      <c r="B25" s="421"/>
      <c r="C25" s="427" t="s">
        <v>576</v>
      </c>
      <c r="D25" s="385" t="s">
        <v>577</v>
      </c>
      <c r="E25" s="410">
        <v>0.05</v>
      </c>
      <c r="F25" s="395" t="s">
        <v>548</v>
      </c>
      <c r="G25" s="396" t="s">
        <v>549</v>
      </c>
      <c r="H25" s="397" t="s">
        <v>550</v>
      </c>
      <c r="I25" s="396" t="s">
        <v>551</v>
      </c>
      <c r="J25" s="397" t="s">
        <v>552</v>
      </c>
      <c r="K25" s="398">
        <v>5</v>
      </c>
      <c r="L25" s="399">
        <f>IF(K25=1,E25*(1/5),IF(K25=2,E25*(2/5),IF(K25=3,E25*(3/5),IF(K25=4,E25*(4/5),IF(K25=5,E25*(5/5),"sila pilih 1-5")))))</f>
        <v>0.05</v>
      </c>
      <c r="M25" s="428" t="s">
        <v>578</v>
      </c>
      <c r="N25" s="429"/>
    </row>
    <row r="26" spans="1:14" ht="19.5" x14ac:dyDescent="0.25">
      <c r="A26" s="42"/>
      <c r="B26" s="420"/>
      <c r="C26" s="426" t="s">
        <v>579</v>
      </c>
      <c r="D26" s="400" t="s">
        <v>580</v>
      </c>
      <c r="E26" s="410">
        <v>0.05</v>
      </c>
      <c r="F26" s="395" t="s">
        <v>548</v>
      </c>
      <c r="G26" s="396" t="s">
        <v>549</v>
      </c>
      <c r="H26" s="397" t="s">
        <v>550</v>
      </c>
      <c r="I26" s="396" t="s">
        <v>551</v>
      </c>
      <c r="J26" s="397" t="s">
        <v>552</v>
      </c>
      <c r="K26" s="398">
        <v>5</v>
      </c>
      <c r="L26" s="399">
        <f>IF(K26=1,E26*(1/5),IF(K26=2,E26*(2/5),IF(K26=3,E26*(3/5),IF(K26=4,E26*(4/5),IF(K26=5,E26*(5/5),"sila pilih 1-5")))))</f>
        <v>0.05</v>
      </c>
      <c r="M26" s="400"/>
      <c r="N26" s="37"/>
    </row>
    <row r="27" spans="1:14" ht="19.5" x14ac:dyDescent="0.25">
      <c r="A27" s="42"/>
      <c r="B27" s="420"/>
      <c r="C27" s="426" t="s">
        <v>581</v>
      </c>
      <c r="D27" s="400" t="s">
        <v>582</v>
      </c>
      <c r="E27" s="410">
        <v>0.05</v>
      </c>
      <c r="F27" s="395" t="s">
        <v>548</v>
      </c>
      <c r="G27" s="396" t="s">
        <v>549</v>
      </c>
      <c r="H27" s="397" t="s">
        <v>550</v>
      </c>
      <c r="I27" s="396" t="s">
        <v>551</v>
      </c>
      <c r="J27" s="397" t="s">
        <v>552</v>
      </c>
      <c r="K27" s="398">
        <v>5</v>
      </c>
      <c r="L27" s="399">
        <f>IF(K27=1,E27*(1/5),IF(K27=2,E27*(2/5),IF(K27=3,E27*(3/5),IF(K27=4,E27*(4/5),IF(K27=5,E27*(5/5),"sila pilih 1-5")))))</f>
        <v>0.05</v>
      </c>
      <c r="M27" s="400"/>
      <c r="N27" s="37"/>
    </row>
    <row r="28" spans="1:14" s="12" customFormat="1" ht="36" customHeight="1" x14ac:dyDescent="0.25">
      <c r="A28" s="418"/>
      <c r="B28" s="421"/>
      <c r="C28" s="422">
        <v>3</v>
      </c>
      <c r="D28" s="423" t="s">
        <v>583</v>
      </c>
      <c r="E28" s="383">
        <v>0.25</v>
      </c>
      <c r="F28" s="395"/>
      <c r="G28" s="396"/>
      <c r="H28" s="397"/>
      <c r="I28" s="396"/>
      <c r="J28" s="397"/>
      <c r="K28" s="398"/>
      <c r="L28" s="399"/>
      <c r="M28" s="385"/>
      <c r="N28" s="379"/>
    </row>
    <row r="29" spans="1:14" s="12" customFormat="1" ht="39" x14ac:dyDescent="0.25">
      <c r="A29" s="418"/>
      <c r="B29" s="421"/>
      <c r="C29" s="427" t="s">
        <v>584</v>
      </c>
      <c r="D29" s="423" t="s">
        <v>585</v>
      </c>
      <c r="E29" s="356">
        <v>0.04</v>
      </c>
      <c r="F29" s="431"/>
      <c r="G29" s="431"/>
      <c r="H29" s="431"/>
      <c r="I29" s="431"/>
      <c r="J29" s="431"/>
      <c r="K29" s="431"/>
      <c r="L29" s="432"/>
      <c r="M29" s="386"/>
      <c r="N29" s="379"/>
    </row>
    <row r="30" spans="1:14" ht="37.5" x14ac:dyDescent="0.25">
      <c r="A30" s="42"/>
      <c r="B30" s="420"/>
      <c r="C30" s="426"/>
      <c r="D30" s="400" t="s">
        <v>586</v>
      </c>
      <c r="E30" s="410">
        <v>0.02</v>
      </c>
      <c r="F30" s="395" t="s">
        <v>548</v>
      </c>
      <c r="G30" s="396" t="s">
        <v>549</v>
      </c>
      <c r="H30" s="397" t="s">
        <v>550</v>
      </c>
      <c r="I30" s="396" t="s">
        <v>551</v>
      </c>
      <c r="J30" s="397" t="s">
        <v>552</v>
      </c>
      <c r="K30" s="398">
        <v>5</v>
      </c>
      <c r="L30" s="399">
        <f t="shared" ref="L30:L39" si="1">IF(K30=1,E30*(1/5),IF(K30=2,E30*(2/5),IF(K30=3,E30*(3/5),IF(K30=4,E30*(4/5),IF(K30=5,E30*(5/5),"sila pilih 1-5")))))</f>
        <v>0.02</v>
      </c>
      <c r="M30" s="400" t="s">
        <v>587</v>
      </c>
      <c r="N30" s="37"/>
    </row>
    <row r="31" spans="1:14" ht="56.25" x14ac:dyDescent="0.25">
      <c r="A31" s="42"/>
      <c r="B31" s="420"/>
      <c r="C31" s="426"/>
      <c r="D31" s="400" t="s">
        <v>588</v>
      </c>
      <c r="E31" s="410">
        <v>0.02</v>
      </c>
      <c r="F31" s="395" t="s">
        <v>548</v>
      </c>
      <c r="G31" s="396" t="s">
        <v>549</v>
      </c>
      <c r="H31" s="397" t="s">
        <v>550</v>
      </c>
      <c r="I31" s="396" t="s">
        <v>551</v>
      </c>
      <c r="J31" s="397" t="s">
        <v>552</v>
      </c>
      <c r="K31" s="398">
        <v>5</v>
      </c>
      <c r="L31" s="399">
        <f t="shared" si="1"/>
        <v>0.02</v>
      </c>
      <c r="M31" s="400" t="s">
        <v>589</v>
      </c>
      <c r="N31" s="37"/>
    </row>
    <row r="32" spans="1:14" ht="19.5" x14ac:dyDescent="0.25">
      <c r="A32" s="42"/>
      <c r="B32" s="420"/>
      <c r="C32" s="426" t="s">
        <v>590</v>
      </c>
      <c r="D32" s="400" t="s">
        <v>591</v>
      </c>
      <c r="E32" s="410">
        <v>0.05</v>
      </c>
      <c r="F32" s="395" t="s">
        <v>548</v>
      </c>
      <c r="G32" s="396" t="s">
        <v>549</v>
      </c>
      <c r="H32" s="397" t="s">
        <v>550</v>
      </c>
      <c r="I32" s="396" t="s">
        <v>551</v>
      </c>
      <c r="J32" s="397" t="s">
        <v>552</v>
      </c>
      <c r="K32" s="398">
        <v>5</v>
      </c>
      <c r="L32" s="399">
        <f t="shared" si="1"/>
        <v>0.05</v>
      </c>
      <c r="M32" s="400"/>
      <c r="N32" s="37"/>
    </row>
    <row r="33" spans="1:14" ht="37.5" x14ac:dyDescent="0.25">
      <c r="A33" s="42"/>
      <c r="B33" s="420"/>
      <c r="C33" s="426" t="s">
        <v>592</v>
      </c>
      <c r="D33" s="400" t="s">
        <v>593</v>
      </c>
      <c r="E33" s="410">
        <v>0.04</v>
      </c>
      <c r="F33" s="395" t="s">
        <v>548</v>
      </c>
      <c r="G33" s="396" t="s">
        <v>549</v>
      </c>
      <c r="H33" s="397" t="s">
        <v>550</v>
      </c>
      <c r="I33" s="396" t="s">
        <v>551</v>
      </c>
      <c r="J33" s="397" t="s">
        <v>552</v>
      </c>
      <c r="K33" s="398">
        <v>5</v>
      </c>
      <c r="L33" s="399">
        <f t="shared" si="1"/>
        <v>0.04</v>
      </c>
      <c r="M33" s="433"/>
      <c r="N33" s="44"/>
    </row>
    <row r="34" spans="1:14" ht="19.5" x14ac:dyDescent="0.25">
      <c r="A34" s="42"/>
      <c r="B34" s="420"/>
      <c r="C34" s="426" t="s">
        <v>594</v>
      </c>
      <c r="D34" s="400" t="s">
        <v>595</v>
      </c>
      <c r="E34" s="410">
        <v>0.04</v>
      </c>
      <c r="F34" s="395" t="s">
        <v>548</v>
      </c>
      <c r="G34" s="396" t="s">
        <v>549</v>
      </c>
      <c r="H34" s="397" t="s">
        <v>550</v>
      </c>
      <c r="I34" s="396" t="s">
        <v>551</v>
      </c>
      <c r="J34" s="397" t="s">
        <v>552</v>
      </c>
      <c r="K34" s="398">
        <v>5</v>
      </c>
      <c r="L34" s="399">
        <f t="shared" si="1"/>
        <v>0.04</v>
      </c>
      <c r="M34" s="385"/>
      <c r="N34" s="37"/>
    </row>
    <row r="35" spans="1:14" ht="19.5" x14ac:dyDescent="0.25">
      <c r="A35" s="42"/>
      <c r="B35" s="420"/>
      <c r="C35" s="426" t="s">
        <v>596</v>
      </c>
      <c r="D35" s="400" t="s">
        <v>597</v>
      </c>
      <c r="E35" s="410">
        <v>0.04</v>
      </c>
      <c r="F35" s="395" t="s">
        <v>548</v>
      </c>
      <c r="G35" s="396" t="s">
        <v>549</v>
      </c>
      <c r="H35" s="397" t="s">
        <v>550</v>
      </c>
      <c r="I35" s="396" t="s">
        <v>551</v>
      </c>
      <c r="J35" s="397" t="s">
        <v>552</v>
      </c>
      <c r="K35" s="398">
        <v>5</v>
      </c>
      <c r="L35" s="399">
        <f t="shared" si="1"/>
        <v>0.04</v>
      </c>
      <c r="M35" s="385"/>
      <c r="N35" s="37"/>
    </row>
    <row r="36" spans="1:14" ht="37.5" x14ac:dyDescent="0.25">
      <c r="A36" s="42"/>
      <c r="B36" s="420"/>
      <c r="C36" s="426" t="s">
        <v>598</v>
      </c>
      <c r="D36" s="400" t="s">
        <v>599</v>
      </c>
      <c r="E36" s="410">
        <v>0.04</v>
      </c>
      <c r="F36" s="395" t="s">
        <v>548</v>
      </c>
      <c r="G36" s="396" t="s">
        <v>549</v>
      </c>
      <c r="H36" s="397" t="s">
        <v>550</v>
      </c>
      <c r="I36" s="396" t="s">
        <v>551</v>
      </c>
      <c r="J36" s="397" t="s">
        <v>552</v>
      </c>
      <c r="K36" s="398">
        <v>5</v>
      </c>
      <c r="L36" s="399">
        <f t="shared" si="1"/>
        <v>0.04</v>
      </c>
      <c r="M36" s="385"/>
      <c r="N36" s="37"/>
    </row>
    <row r="37" spans="1:14" ht="19.5" x14ac:dyDescent="0.25">
      <c r="A37" s="42"/>
      <c r="B37" s="420"/>
      <c r="C37" s="392">
        <v>4</v>
      </c>
      <c r="D37" s="400" t="s">
        <v>600</v>
      </c>
      <c r="E37" s="410">
        <v>0.25</v>
      </c>
      <c r="F37" s="395" t="s">
        <v>548</v>
      </c>
      <c r="G37" s="396" t="s">
        <v>549</v>
      </c>
      <c r="H37" s="397" t="s">
        <v>550</v>
      </c>
      <c r="I37" s="396" t="s">
        <v>551</v>
      </c>
      <c r="J37" s="397" t="s">
        <v>552</v>
      </c>
      <c r="K37" s="398">
        <v>5</v>
      </c>
      <c r="L37" s="399">
        <f t="shared" si="1"/>
        <v>0.25</v>
      </c>
      <c r="M37" s="400"/>
      <c r="N37" s="37"/>
    </row>
    <row r="38" spans="1:14" ht="37.5" x14ac:dyDescent="0.25">
      <c r="A38" s="42"/>
      <c r="B38" s="420"/>
      <c r="C38" s="392">
        <v>5</v>
      </c>
      <c r="D38" s="400" t="s">
        <v>601</v>
      </c>
      <c r="E38" s="410">
        <v>0.25</v>
      </c>
      <c r="F38" s="395" t="s">
        <v>548</v>
      </c>
      <c r="G38" s="396" t="s">
        <v>549</v>
      </c>
      <c r="H38" s="397" t="s">
        <v>550</v>
      </c>
      <c r="I38" s="396" t="s">
        <v>551</v>
      </c>
      <c r="J38" s="397" t="s">
        <v>552</v>
      </c>
      <c r="K38" s="398">
        <v>5</v>
      </c>
      <c r="L38" s="399">
        <f t="shared" si="1"/>
        <v>0.25</v>
      </c>
      <c r="M38" s="400"/>
      <c r="N38" s="37"/>
    </row>
    <row r="39" spans="1:14" ht="37.5" x14ac:dyDescent="0.25">
      <c r="A39" s="42"/>
      <c r="B39" s="420"/>
      <c r="C39" s="392">
        <v>6</v>
      </c>
      <c r="D39" s="400" t="s">
        <v>602</v>
      </c>
      <c r="E39" s="410">
        <v>0.25</v>
      </c>
      <c r="F39" s="395" t="s">
        <v>548</v>
      </c>
      <c r="G39" s="396" t="s">
        <v>549</v>
      </c>
      <c r="H39" s="397" t="s">
        <v>550</v>
      </c>
      <c r="I39" s="396" t="s">
        <v>551</v>
      </c>
      <c r="J39" s="397" t="s">
        <v>552</v>
      </c>
      <c r="K39" s="398">
        <v>5</v>
      </c>
      <c r="L39" s="399">
        <f t="shared" si="1"/>
        <v>0.25</v>
      </c>
      <c r="M39" s="400" t="s">
        <v>603</v>
      </c>
      <c r="N39" s="37"/>
    </row>
    <row r="40" spans="1:14" s="12" customFormat="1" ht="42" customHeight="1" x14ac:dyDescent="0.25">
      <c r="A40" s="418"/>
      <c r="B40" s="421"/>
      <c r="C40" s="381" t="s">
        <v>41</v>
      </c>
      <c r="D40" s="382" t="s">
        <v>604</v>
      </c>
      <c r="E40" s="383">
        <v>0.5</v>
      </c>
      <c r="F40" s="384"/>
      <c r="G40" s="385"/>
      <c r="H40" s="386"/>
      <c r="I40" s="385"/>
      <c r="J40" s="386"/>
      <c r="K40" s="385"/>
      <c r="L40" s="434"/>
      <c r="M40" s="435"/>
      <c r="N40" s="425"/>
    </row>
    <row r="41" spans="1:14" ht="19.5" x14ac:dyDescent="0.25">
      <c r="A41" s="42"/>
      <c r="B41" s="391"/>
      <c r="C41" s="392">
        <v>1</v>
      </c>
      <c r="D41" s="393" t="s">
        <v>605</v>
      </c>
      <c r="E41" s="394">
        <v>0.17</v>
      </c>
      <c r="F41" s="395" t="s">
        <v>548</v>
      </c>
      <c r="G41" s="396" t="s">
        <v>549</v>
      </c>
      <c r="H41" s="397" t="s">
        <v>550</v>
      </c>
      <c r="I41" s="396" t="s">
        <v>551</v>
      </c>
      <c r="J41" s="397" t="s">
        <v>552</v>
      </c>
      <c r="K41" s="398">
        <v>5</v>
      </c>
      <c r="L41" s="399">
        <f>IF(K41=1,E41*(1/5),IF(K41=2,E41*(2/5),IF(K41=3,E41*(3/5),IF(K41=4,E41*(4/5),IF(K41=5,E41*(5/5),"sila pilih 1-5")))))</f>
        <v>0.17</v>
      </c>
      <c r="M41" s="433"/>
      <c r="N41" s="44"/>
    </row>
    <row r="42" spans="1:14" ht="19.5" x14ac:dyDescent="0.25">
      <c r="A42" s="42"/>
      <c r="B42" s="420"/>
      <c r="C42" s="392">
        <v>2</v>
      </c>
      <c r="D42" s="393" t="s">
        <v>606</v>
      </c>
      <c r="E42" s="394">
        <v>0.17</v>
      </c>
      <c r="F42" s="395" t="s">
        <v>548</v>
      </c>
      <c r="G42" s="396" t="s">
        <v>549</v>
      </c>
      <c r="H42" s="397" t="s">
        <v>550</v>
      </c>
      <c r="I42" s="396" t="s">
        <v>551</v>
      </c>
      <c r="J42" s="397" t="s">
        <v>552</v>
      </c>
      <c r="K42" s="398">
        <v>5</v>
      </c>
      <c r="L42" s="399">
        <f>IF(K42=1,E42*(1/5),IF(K42=2,E42*(2/5),IF(K42=3,E42*(3/5),IF(K42=4,E42*(4/5),IF(K42=5,E42*(5/5),"sila pilih 1-5")))))</f>
        <v>0.17</v>
      </c>
      <c r="M42" s="433"/>
      <c r="N42" s="44"/>
    </row>
    <row r="43" spans="1:14" ht="37.5" x14ac:dyDescent="0.25">
      <c r="A43" s="42"/>
      <c r="B43" s="420"/>
      <c r="C43" s="392">
        <v>3</v>
      </c>
      <c r="D43" s="400" t="s">
        <v>607</v>
      </c>
      <c r="E43" s="394">
        <v>0.16</v>
      </c>
      <c r="F43" s="395" t="s">
        <v>548</v>
      </c>
      <c r="G43" s="396" t="s">
        <v>549</v>
      </c>
      <c r="H43" s="397" t="s">
        <v>550</v>
      </c>
      <c r="I43" s="396" t="s">
        <v>551</v>
      </c>
      <c r="J43" s="397" t="s">
        <v>552</v>
      </c>
      <c r="K43" s="398">
        <v>5</v>
      </c>
      <c r="L43" s="399">
        <f>IF(K43=1,E43*(1/5),IF(K43=2,E43*(2/5),IF(K43=3,E43*(3/5),IF(K43=4,E43*(4/5),IF(K43=5,E43*(5/5),"sila pilih 1-5")))))</f>
        <v>0.16</v>
      </c>
      <c r="M43" s="400"/>
      <c r="N43" s="37"/>
    </row>
    <row r="44" spans="1:14" ht="19.5" x14ac:dyDescent="0.25">
      <c r="A44" s="53"/>
      <c r="B44" s="361" t="s">
        <v>608</v>
      </c>
      <c r="C44" s="1470" t="s">
        <v>609</v>
      </c>
      <c r="D44" s="1471"/>
      <c r="E44" s="363">
        <v>1</v>
      </c>
      <c r="F44" s="411"/>
      <c r="G44" s="369"/>
      <c r="H44" s="412"/>
      <c r="I44" s="369"/>
      <c r="J44" s="412"/>
      <c r="K44" s="369"/>
      <c r="L44" s="413"/>
      <c r="M44" s="369" t="s">
        <v>610</v>
      </c>
      <c r="N44" s="51"/>
    </row>
    <row r="45" spans="1:14" ht="18.75" x14ac:dyDescent="0.25">
      <c r="A45" s="42"/>
      <c r="B45" s="420"/>
      <c r="C45" s="392"/>
      <c r="D45" s="400"/>
      <c r="E45" s="410"/>
      <c r="F45" s="415"/>
      <c r="G45" s="400"/>
      <c r="H45" s="416"/>
      <c r="I45" s="400"/>
      <c r="J45" s="416"/>
      <c r="K45" s="400"/>
      <c r="L45" s="417"/>
      <c r="M45" s="400"/>
      <c r="N45" s="37"/>
    </row>
    <row r="46" spans="1:14" s="12" customFormat="1" ht="48" customHeight="1" x14ac:dyDescent="0.25">
      <c r="A46" s="418"/>
      <c r="B46" s="380"/>
      <c r="C46" s="381" t="s">
        <v>16</v>
      </c>
      <c r="D46" s="382" t="s">
        <v>125</v>
      </c>
      <c r="E46" s="383">
        <v>0.5</v>
      </c>
      <c r="F46" s="384"/>
      <c r="G46" s="385"/>
      <c r="H46" s="386"/>
      <c r="I46" s="385"/>
      <c r="J46" s="386"/>
      <c r="K46" s="385"/>
      <c r="L46" s="387"/>
      <c r="M46" s="385"/>
      <c r="N46" s="379"/>
    </row>
    <row r="47" spans="1:14" ht="37.5" x14ac:dyDescent="0.25">
      <c r="A47" s="42"/>
      <c r="B47" s="420"/>
      <c r="C47" s="392">
        <v>1</v>
      </c>
      <c r="D47" s="400" t="s">
        <v>611</v>
      </c>
      <c r="E47" s="394">
        <v>0.16</v>
      </c>
      <c r="F47" s="395" t="s">
        <v>548</v>
      </c>
      <c r="G47" s="396" t="s">
        <v>549</v>
      </c>
      <c r="H47" s="397" t="s">
        <v>550</v>
      </c>
      <c r="I47" s="396" t="s">
        <v>551</v>
      </c>
      <c r="J47" s="397" t="s">
        <v>552</v>
      </c>
      <c r="K47" s="398">
        <v>5</v>
      </c>
      <c r="L47" s="399">
        <f>IF(K47=1,E47*(1/5),IF(K47=2,E47*(2/5),IF(K47=3,E47*(3/5),IF(K47=4,E47*(4/5),IF(K47=5,E47*(5/5),"sila pilih 1-5")))))</f>
        <v>0.16</v>
      </c>
      <c r="M47" s="433"/>
      <c r="N47" s="44"/>
    </row>
    <row r="48" spans="1:14" ht="19.5" x14ac:dyDescent="0.25">
      <c r="A48" s="42"/>
      <c r="B48" s="420"/>
      <c r="C48" s="392">
        <v>2</v>
      </c>
      <c r="D48" s="400" t="s">
        <v>612</v>
      </c>
      <c r="E48" s="410">
        <v>0.17</v>
      </c>
      <c r="F48" s="395" t="s">
        <v>548</v>
      </c>
      <c r="G48" s="396" t="s">
        <v>549</v>
      </c>
      <c r="H48" s="397" t="s">
        <v>550</v>
      </c>
      <c r="I48" s="396" t="s">
        <v>551</v>
      </c>
      <c r="J48" s="397" t="s">
        <v>552</v>
      </c>
      <c r="K48" s="398">
        <v>5</v>
      </c>
      <c r="L48" s="399">
        <f>IF(K48=1,E48*(1/5),IF(K48=2,E48*(2/5),IF(K48=3,E48*(3/5),IF(K48=4,E48*(4/5),IF(K48=5,E48*(5/5),"sila pilih 1-5")))))</f>
        <v>0.17</v>
      </c>
      <c r="M48" s="392">
        <v>7</v>
      </c>
      <c r="N48" s="36" t="s">
        <v>613</v>
      </c>
    </row>
    <row r="49" spans="1:14" ht="37.5" x14ac:dyDescent="0.25">
      <c r="A49" s="42"/>
      <c r="B49" s="420"/>
      <c r="C49" s="392">
        <v>3</v>
      </c>
      <c r="D49" s="400" t="s">
        <v>614</v>
      </c>
      <c r="E49" s="410">
        <v>0.17</v>
      </c>
      <c r="F49" s="395" t="s">
        <v>548</v>
      </c>
      <c r="G49" s="396" t="s">
        <v>549</v>
      </c>
      <c r="H49" s="397" t="s">
        <v>550</v>
      </c>
      <c r="I49" s="396" t="s">
        <v>551</v>
      </c>
      <c r="J49" s="397" t="s">
        <v>552</v>
      </c>
      <c r="K49" s="398">
        <v>5</v>
      </c>
      <c r="L49" s="399">
        <f>IF(K49=1,E49*(1/5),IF(K49=2,E49*(2/5),IF(K49=3,E49*(3/5),IF(K49=4,E49*(4/5),IF(K49=5,E49*(5/5),"sila pilih 1-5")))))</f>
        <v>0.17</v>
      </c>
      <c r="M49" s="392">
        <v>8</v>
      </c>
      <c r="N49" s="385" t="s">
        <v>615</v>
      </c>
    </row>
    <row r="50" spans="1:14" s="12" customFormat="1" ht="41.25" customHeight="1" x14ac:dyDescent="0.25">
      <c r="A50" s="418"/>
      <c r="B50" s="380"/>
      <c r="C50" s="381" t="s">
        <v>41</v>
      </c>
      <c r="D50" s="382" t="s">
        <v>317</v>
      </c>
      <c r="E50" s="383">
        <v>0.5</v>
      </c>
      <c r="F50" s="384"/>
      <c r="G50" s="385"/>
      <c r="H50" s="386"/>
      <c r="I50" s="385"/>
      <c r="J50" s="386"/>
      <c r="K50" s="385"/>
      <c r="L50" s="387"/>
      <c r="M50" s="422">
        <v>9</v>
      </c>
      <c r="N50" s="385" t="s">
        <v>616</v>
      </c>
    </row>
    <row r="51" spans="1:14" ht="38.25" x14ac:dyDescent="0.25">
      <c r="A51" s="42"/>
      <c r="B51" s="420"/>
      <c r="C51" s="392">
        <v>1</v>
      </c>
      <c r="D51" s="436" t="s">
        <v>617</v>
      </c>
      <c r="E51" s="394">
        <v>0.16</v>
      </c>
      <c r="F51" s="395" t="s">
        <v>548</v>
      </c>
      <c r="G51" s="396" t="s">
        <v>549</v>
      </c>
      <c r="H51" s="397" t="s">
        <v>550</v>
      </c>
      <c r="I51" s="396" t="s">
        <v>551</v>
      </c>
      <c r="J51" s="397" t="s">
        <v>552</v>
      </c>
      <c r="K51" s="398">
        <v>5</v>
      </c>
      <c r="L51" s="399">
        <f>IF(K51=1,E51*(1/5),IF(K51=2,E51*(2/5),IF(K51=3,E51*(3/5),IF(K51=4,E51*(4/5),IF(K51=5,E51*(5/5),"sila pilih 1-5")))))</f>
        <v>0.16</v>
      </c>
      <c r="M51" s="433"/>
      <c r="N51" s="44"/>
    </row>
    <row r="52" spans="1:14" ht="37.5" x14ac:dyDescent="0.25">
      <c r="A52" s="42"/>
      <c r="B52" s="420"/>
      <c r="C52" s="392">
        <v>2</v>
      </c>
      <c r="D52" s="400" t="s">
        <v>618</v>
      </c>
      <c r="E52" s="410">
        <v>0.17</v>
      </c>
      <c r="F52" s="395" t="s">
        <v>548</v>
      </c>
      <c r="G52" s="396" t="s">
        <v>549</v>
      </c>
      <c r="H52" s="397" t="s">
        <v>550</v>
      </c>
      <c r="I52" s="396" t="s">
        <v>551</v>
      </c>
      <c r="J52" s="397" t="s">
        <v>552</v>
      </c>
      <c r="K52" s="398">
        <v>5</v>
      </c>
      <c r="L52" s="399">
        <f>IF(K52=1,E52*(1/5),IF(K52=2,E52*(2/5),IF(K52=3,E52*(3/5),IF(K52=4,E52*(4/5),IF(K52=5,E52*(5/5),"sila pilih 1-5")))))</f>
        <v>0.17</v>
      </c>
      <c r="M52" s="400"/>
      <c r="N52" s="37"/>
    </row>
    <row r="53" spans="1:14" ht="37.5" x14ac:dyDescent="0.25">
      <c r="A53" s="42"/>
      <c r="B53" s="420"/>
      <c r="C53" s="392">
        <v>3</v>
      </c>
      <c r="D53" s="400" t="s">
        <v>619</v>
      </c>
      <c r="E53" s="410">
        <v>0.17</v>
      </c>
      <c r="F53" s="395" t="s">
        <v>548</v>
      </c>
      <c r="G53" s="396" t="s">
        <v>549</v>
      </c>
      <c r="H53" s="397" t="s">
        <v>550</v>
      </c>
      <c r="I53" s="396" t="s">
        <v>551</v>
      </c>
      <c r="J53" s="397" t="s">
        <v>552</v>
      </c>
      <c r="K53" s="398">
        <v>5</v>
      </c>
      <c r="L53" s="399">
        <f>IF(K53=1,E53*(1/5),IF(K53=2,E53*(2/5),IF(K53=3,E53*(3/5),IF(K53=4,E53*(4/5),IF(K53=5,E53*(5/5),"sila pilih 1-5")))))</f>
        <v>0.17</v>
      </c>
      <c r="M53" s="400"/>
      <c r="N53" s="37"/>
    </row>
    <row r="54" spans="1:14" ht="39" x14ac:dyDescent="0.25">
      <c r="A54" s="53"/>
      <c r="B54" s="361" t="s">
        <v>620</v>
      </c>
      <c r="C54" s="357"/>
      <c r="D54" s="357" t="s">
        <v>621</v>
      </c>
      <c r="E54" s="363">
        <v>2</v>
      </c>
      <c r="F54" s="411"/>
      <c r="G54" s="369"/>
      <c r="H54" s="412"/>
      <c r="I54" s="369"/>
      <c r="J54" s="412"/>
      <c r="K54" s="369"/>
      <c r="L54" s="413"/>
      <c r="M54" s="369"/>
      <c r="N54" s="51"/>
    </row>
    <row r="55" spans="1:14" s="12" customFormat="1" ht="41.25" customHeight="1" x14ac:dyDescent="0.25">
      <c r="A55" s="418"/>
      <c r="B55" s="380"/>
      <c r="C55" s="381" t="s">
        <v>16</v>
      </c>
      <c r="D55" s="382" t="s">
        <v>125</v>
      </c>
      <c r="E55" s="383">
        <v>1</v>
      </c>
      <c r="F55" s="384"/>
      <c r="G55" s="385"/>
      <c r="H55" s="386"/>
      <c r="I55" s="385"/>
      <c r="J55" s="386"/>
      <c r="K55" s="385"/>
      <c r="L55" s="387"/>
      <c r="M55" s="385"/>
      <c r="N55" s="379"/>
    </row>
    <row r="56" spans="1:14" s="12" customFormat="1" ht="35.25" customHeight="1" x14ac:dyDescent="0.25">
      <c r="A56" s="418"/>
      <c r="B56" s="421"/>
      <c r="C56" s="381">
        <v>1</v>
      </c>
      <c r="D56" s="423" t="s">
        <v>622</v>
      </c>
      <c r="E56" s="437">
        <v>0.25</v>
      </c>
      <c r="F56" s="384"/>
      <c r="G56" s="385"/>
      <c r="H56" s="386"/>
      <c r="I56" s="385"/>
      <c r="J56" s="386"/>
      <c r="K56" s="385"/>
      <c r="L56" s="387"/>
      <c r="M56" s="385"/>
      <c r="N56" s="379"/>
    </row>
    <row r="57" spans="1:14" ht="19.5" x14ac:dyDescent="0.25">
      <c r="A57" s="42"/>
      <c r="B57" s="420"/>
      <c r="C57" s="392" t="s">
        <v>623</v>
      </c>
      <c r="D57" s="400" t="s">
        <v>624</v>
      </c>
      <c r="E57" s="410">
        <v>0.06</v>
      </c>
      <c r="F57" s="395" t="s">
        <v>548</v>
      </c>
      <c r="G57" s="396" t="s">
        <v>549</v>
      </c>
      <c r="H57" s="397" t="s">
        <v>550</v>
      </c>
      <c r="I57" s="396" t="s">
        <v>551</v>
      </c>
      <c r="J57" s="397" t="s">
        <v>552</v>
      </c>
      <c r="K57" s="398">
        <v>5</v>
      </c>
      <c r="L57" s="399">
        <f>IF(K57=1,E57*(1/5),IF(K57=2,E57*(2/5),IF(K57=3,E57*(3/5),IF(K57=4,E57*(4/5),IF(K57=5,E57*(5/5),"sila pilih 1-5")))))</f>
        <v>0.06</v>
      </c>
      <c r="M57" s="433"/>
      <c r="N57" s="44"/>
    </row>
    <row r="58" spans="1:14" ht="19.5" x14ac:dyDescent="0.25">
      <c r="A58" s="42"/>
      <c r="B58" s="420"/>
      <c r="C58" s="392" t="s">
        <v>625</v>
      </c>
      <c r="D58" s="400" t="s">
        <v>626</v>
      </c>
      <c r="E58" s="410">
        <v>0.06</v>
      </c>
      <c r="F58" s="395" t="s">
        <v>548</v>
      </c>
      <c r="G58" s="396" t="s">
        <v>549</v>
      </c>
      <c r="H58" s="397" t="s">
        <v>550</v>
      </c>
      <c r="I58" s="396" t="s">
        <v>551</v>
      </c>
      <c r="J58" s="397" t="s">
        <v>552</v>
      </c>
      <c r="K58" s="398">
        <v>5</v>
      </c>
      <c r="L58" s="399">
        <f>IF(K58=1,E58*(1/5),IF(K58=2,E58*(2/5),IF(K58=3,E58*(3/5),IF(K58=4,E58*(4/5),IF(K58=5,E58*(5/5),"sila pilih 1-5")))))</f>
        <v>0.06</v>
      </c>
      <c r="M58" s="433"/>
      <c r="N58" s="44"/>
    </row>
    <row r="59" spans="1:14" ht="19.5" x14ac:dyDescent="0.25">
      <c r="A59" s="42"/>
      <c r="B59" s="420"/>
      <c r="C59" s="392" t="s">
        <v>627</v>
      </c>
      <c r="D59" s="400" t="s">
        <v>628</v>
      </c>
      <c r="E59" s="410">
        <v>0.06</v>
      </c>
      <c r="F59" s="395" t="s">
        <v>548</v>
      </c>
      <c r="G59" s="396" t="s">
        <v>549</v>
      </c>
      <c r="H59" s="397" t="s">
        <v>550</v>
      </c>
      <c r="I59" s="396" t="s">
        <v>551</v>
      </c>
      <c r="J59" s="397" t="s">
        <v>552</v>
      </c>
      <c r="K59" s="398">
        <v>5</v>
      </c>
      <c r="L59" s="399">
        <f>IF(K59=1,E59*(1/5),IF(K59=2,E59*(2/5),IF(K59=3,E59*(3/5),IF(K59=4,E59*(4/5),IF(K59=5,E59*(5/5),"sila pilih 1-5")))))</f>
        <v>0.06</v>
      </c>
      <c r="M59" s="433"/>
      <c r="N59" s="44"/>
    </row>
    <row r="60" spans="1:14" ht="37.5" x14ac:dyDescent="0.25">
      <c r="A60" s="42"/>
      <c r="B60" s="420"/>
      <c r="C60" s="392" t="s">
        <v>629</v>
      </c>
      <c r="D60" s="400" t="s">
        <v>630</v>
      </c>
      <c r="E60" s="410">
        <v>7.0000000000000007E-2</v>
      </c>
      <c r="F60" s="395" t="s">
        <v>548</v>
      </c>
      <c r="G60" s="396" t="s">
        <v>549</v>
      </c>
      <c r="H60" s="397" t="s">
        <v>550</v>
      </c>
      <c r="I60" s="396" t="s">
        <v>551</v>
      </c>
      <c r="J60" s="397" t="s">
        <v>552</v>
      </c>
      <c r="K60" s="398">
        <v>5</v>
      </c>
      <c r="L60" s="399">
        <f>IF(K60=1,E60*(1/5),IF(K60=2,E60*(2/5),IF(K60=3,E60*(3/5),IF(K60=4,E60*(4/5),IF(K60=5,E60*(5/5),"sila pilih 1-5")))))</f>
        <v>7.0000000000000007E-2</v>
      </c>
      <c r="M60" s="400"/>
      <c r="N60" s="37"/>
    </row>
    <row r="61" spans="1:14" s="446" customFormat="1" ht="40.5" customHeight="1" x14ac:dyDescent="0.3">
      <c r="A61" s="438"/>
      <c r="B61" s="439"/>
      <c r="C61" s="381">
        <v>2</v>
      </c>
      <c r="D61" s="423" t="s">
        <v>631</v>
      </c>
      <c r="E61" s="383">
        <v>0.25</v>
      </c>
      <c r="F61" s="440"/>
      <c r="G61" s="441"/>
      <c r="H61" s="442"/>
      <c r="I61" s="441"/>
      <c r="J61" s="442"/>
      <c r="K61" s="443"/>
      <c r="L61" s="444"/>
      <c r="M61" s="423"/>
      <c r="N61" s="445"/>
    </row>
    <row r="62" spans="1:14" ht="37.5" x14ac:dyDescent="0.25">
      <c r="A62" s="42"/>
      <c r="B62" s="420"/>
      <c r="C62" s="392" t="s">
        <v>570</v>
      </c>
      <c r="D62" s="400" t="s">
        <v>632</v>
      </c>
      <c r="E62" s="410">
        <v>0.13</v>
      </c>
      <c r="F62" s="395" t="s">
        <v>548</v>
      </c>
      <c r="G62" s="396" t="s">
        <v>549</v>
      </c>
      <c r="H62" s="397" t="s">
        <v>550</v>
      </c>
      <c r="I62" s="396" t="s">
        <v>551</v>
      </c>
      <c r="J62" s="397" t="s">
        <v>552</v>
      </c>
      <c r="K62" s="398">
        <v>5</v>
      </c>
      <c r="L62" s="399">
        <f>IF(K62=1,E62*(1/5),IF(K62=2,E62*(2/5),IF(K62=3,E62*(3/5),IF(K62=4,E62*(4/5),IF(K62=5,E62*(5/5),"sila pilih 1-5")))))</f>
        <v>0.13</v>
      </c>
      <c r="M62" s="400"/>
      <c r="N62" s="37"/>
    </row>
    <row r="63" spans="1:14" ht="19.5" x14ac:dyDescent="0.25">
      <c r="A63" s="42"/>
      <c r="B63" s="420"/>
      <c r="C63" s="392" t="s">
        <v>573</v>
      </c>
      <c r="D63" s="400" t="s">
        <v>633</v>
      </c>
      <c r="E63" s="410">
        <v>0.12</v>
      </c>
      <c r="F63" s="395" t="s">
        <v>548</v>
      </c>
      <c r="G63" s="396" t="s">
        <v>549</v>
      </c>
      <c r="H63" s="397" t="s">
        <v>550</v>
      </c>
      <c r="I63" s="396" t="s">
        <v>551</v>
      </c>
      <c r="J63" s="397" t="s">
        <v>552</v>
      </c>
      <c r="K63" s="398">
        <v>5</v>
      </c>
      <c r="L63" s="399">
        <f>IF(K63=1,E63*(1/5),IF(K63=2,E63*(2/5),IF(K63=3,E63*(3/5),IF(K63=4,E63*(4/5),IF(K63=5,E63*(5/5),"sila pilih 1-5")))))</f>
        <v>0.12</v>
      </c>
      <c r="M63" s="400"/>
      <c r="N63" s="37"/>
    </row>
    <row r="64" spans="1:14" s="446" customFormat="1" ht="39" x14ac:dyDescent="0.3">
      <c r="A64" s="438"/>
      <c r="B64" s="439"/>
      <c r="C64" s="381">
        <v>3</v>
      </c>
      <c r="D64" s="423" t="s">
        <v>634</v>
      </c>
      <c r="E64" s="383">
        <v>0.25</v>
      </c>
      <c r="F64" s="440"/>
      <c r="G64" s="441"/>
      <c r="H64" s="442"/>
      <c r="I64" s="441"/>
      <c r="J64" s="442"/>
      <c r="K64" s="443"/>
      <c r="L64" s="444"/>
      <c r="M64" s="423"/>
      <c r="N64" s="445"/>
    </row>
    <row r="65" spans="1:14" ht="19.5" x14ac:dyDescent="0.25">
      <c r="A65" s="42"/>
      <c r="B65" s="420"/>
      <c r="C65" s="392" t="s">
        <v>584</v>
      </c>
      <c r="D65" s="400" t="s">
        <v>635</v>
      </c>
      <c r="E65" s="410">
        <v>0.12</v>
      </c>
      <c r="F65" s="395" t="s">
        <v>548</v>
      </c>
      <c r="G65" s="396" t="s">
        <v>549</v>
      </c>
      <c r="H65" s="397" t="s">
        <v>550</v>
      </c>
      <c r="I65" s="396" t="s">
        <v>551</v>
      </c>
      <c r="J65" s="397" t="s">
        <v>552</v>
      </c>
      <c r="K65" s="398">
        <v>5</v>
      </c>
      <c r="L65" s="399">
        <f>IF(K65=1,E65*(1/5),IF(K65=2,E65*(2/5),IF(K65=3,E65*(3/5),IF(K65=4,E65*(4/5),IF(K65=5,E65*(5/5),"sila pilih 1-5")))))</f>
        <v>0.12</v>
      </c>
      <c r="M65" s="400"/>
      <c r="N65" s="37"/>
    </row>
    <row r="66" spans="1:14" ht="19.5" x14ac:dyDescent="0.25">
      <c r="A66" s="42"/>
      <c r="B66" s="420"/>
      <c r="C66" s="392" t="s">
        <v>590</v>
      </c>
      <c r="D66" s="400" t="s">
        <v>636</v>
      </c>
      <c r="E66" s="410">
        <v>0.13</v>
      </c>
      <c r="F66" s="395" t="s">
        <v>548</v>
      </c>
      <c r="G66" s="396" t="s">
        <v>549</v>
      </c>
      <c r="H66" s="397" t="s">
        <v>550</v>
      </c>
      <c r="I66" s="396" t="s">
        <v>551</v>
      </c>
      <c r="J66" s="397" t="s">
        <v>552</v>
      </c>
      <c r="K66" s="398">
        <v>5</v>
      </c>
      <c r="L66" s="399">
        <f>IF(K66=1,E66*(1/5),IF(K66=2,E66*(2/5),IF(K66=3,E66*(3/5),IF(K66=4,E66*(4/5),IF(K66=5,E66*(5/5),"sila pilih 1-5")))))</f>
        <v>0.13</v>
      </c>
      <c r="M66" s="400"/>
      <c r="N66" s="37"/>
    </row>
    <row r="67" spans="1:14" s="446" customFormat="1" ht="45" customHeight="1" x14ac:dyDescent="0.3">
      <c r="A67" s="438"/>
      <c r="B67" s="439"/>
      <c r="C67" s="381">
        <v>4</v>
      </c>
      <c r="D67" s="423" t="s">
        <v>637</v>
      </c>
      <c r="E67" s="383">
        <v>0.25</v>
      </c>
      <c r="F67" s="440"/>
      <c r="G67" s="441"/>
      <c r="H67" s="442"/>
      <c r="I67" s="441"/>
      <c r="J67" s="442"/>
      <c r="K67" s="443"/>
      <c r="L67" s="444"/>
      <c r="M67" s="423"/>
      <c r="N67" s="445"/>
    </row>
    <row r="68" spans="1:14" ht="19.5" x14ac:dyDescent="0.25">
      <c r="A68" s="42"/>
      <c r="B68" s="420"/>
      <c r="C68" s="392" t="s">
        <v>638</v>
      </c>
      <c r="D68" s="400" t="s">
        <v>639</v>
      </c>
      <c r="E68" s="410">
        <v>0.02</v>
      </c>
      <c r="F68" s="395" t="s">
        <v>548</v>
      </c>
      <c r="G68" s="396" t="s">
        <v>549</v>
      </c>
      <c r="H68" s="397" t="s">
        <v>550</v>
      </c>
      <c r="I68" s="396" t="s">
        <v>551</v>
      </c>
      <c r="J68" s="397" t="s">
        <v>552</v>
      </c>
      <c r="K68" s="398">
        <v>5</v>
      </c>
      <c r="L68" s="399">
        <f t="shared" ref="L68:L82" si="2">IF(K68=1,E68*(1/5),IF(K68=2,E68*(2/5),IF(K68=3,E68*(3/5),IF(K68=4,E68*(4/5),IF(K68=5,E68*(5/5),"sila pilih 1-5")))))</f>
        <v>0.02</v>
      </c>
      <c r="M68" s="400"/>
      <c r="N68" s="37"/>
    </row>
    <row r="69" spans="1:14" ht="19.5" x14ac:dyDescent="0.25">
      <c r="A69" s="42"/>
      <c r="B69" s="420"/>
      <c r="C69" s="392" t="s">
        <v>640</v>
      </c>
      <c r="D69" s="400" t="s">
        <v>641</v>
      </c>
      <c r="E69" s="410">
        <v>0.02</v>
      </c>
      <c r="F69" s="395" t="s">
        <v>548</v>
      </c>
      <c r="G69" s="396" t="s">
        <v>549</v>
      </c>
      <c r="H69" s="397" t="s">
        <v>550</v>
      </c>
      <c r="I69" s="396" t="s">
        <v>551</v>
      </c>
      <c r="J69" s="397" t="s">
        <v>552</v>
      </c>
      <c r="K69" s="398">
        <v>5</v>
      </c>
      <c r="L69" s="399">
        <f t="shared" si="2"/>
        <v>0.02</v>
      </c>
      <c r="M69" s="400"/>
      <c r="N69" s="37"/>
    </row>
    <row r="70" spans="1:14" ht="19.5" x14ac:dyDescent="0.25">
      <c r="A70" s="42"/>
      <c r="B70" s="420"/>
      <c r="C70" s="392" t="s">
        <v>642</v>
      </c>
      <c r="D70" s="400" t="s">
        <v>643</v>
      </c>
      <c r="E70" s="410">
        <v>0.02</v>
      </c>
      <c r="F70" s="395" t="s">
        <v>548</v>
      </c>
      <c r="G70" s="396" t="s">
        <v>549</v>
      </c>
      <c r="H70" s="397" t="s">
        <v>550</v>
      </c>
      <c r="I70" s="396" t="s">
        <v>551</v>
      </c>
      <c r="J70" s="397" t="s">
        <v>552</v>
      </c>
      <c r="K70" s="398">
        <v>5</v>
      </c>
      <c r="L70" s="399">
        <f t="shared" si="2"/>
        <v>0.02</v>
      </c>
      <c r="M70" s="400"/>
      <c r="N70" s="37"/>
    </row>
    <row r="71" spans="1:14" ht="19.5" x14ac:dyDescent="0.25">
      <c r="A71" s="42"/>
      <c r="B71" s="420"/>
      <c r="C71" s="392" t="s">
        <v>644</v>
      </c>
      <c r="D71" s="400" t="s">
        <v>645</v>
      </c>
      <c r="E71" s="410">
        <v>0.02</v>
      </c>
      <c r="F71" s="395" t="s">
        <v>548</v>
      </c>
      <c r="G71" s="396" t="s">
        <v>549</v>
      </c>
      <c r="H71" s="397" t="s">
        <v>550</v>
      </c>
      <c r="I71" s="396" t="s">
        <v>551</v>
      </c>
      <c r="J71" s="397" t="s">
        <v>552</v>
      </c>
      <c r="K71" s="398">
        <v>5</v>
      </c>
      <c r="L71" s="399">
        <f t="shared" si="2"/>
        <v>0.02</v>
      </c>
      <c r="M71" s="400"/>
      <c r="N71" s="37"/>
    </row>
    <row r="72" spans="1:14" ht="19.5" x14ac:dyDescent="0.25">
      <c r="A72" s="42"/>
      <c r="B72" s="420"/>
      <c r="C72" s="392" t="s">
        <v>646</v>
      </c>
      <c r="D72" s="400" t="s">
        <v>647</v>
      </c>
      <c r="E72" s="410">
        <v>0.02</v>
      </c>
      <c r="F72" s="395" t="s">
        <v>548</v>
      </c>
      <c r="G72" s="396" t="s">
        <v>549</v>
      </c>
      <c r="H72" s="397" t="s">
        <v>550</v>
      </c>
      <c r="I72" s="396" t="s">
        <v>551</v>
      </c>
      <c r="J72" s="397" t="s">
        <v>552</v>
      </c>
      <c r="K72" s="398">
        <v>5</v>
      </c>
      <c r="L72" s="399">
        <f t="shared" si="2"/>
        <v>0.02</v>
      </c>
      <c r="M72" s="400"/>
      <c r="N72" s="37"/>
    </row>
    <row r="73" spans="1:14" ht="19.5" x14ac:dyDescent="0.25">
      <c r="A73" s="42"/>
      <c r="B73" s="420"/>
      <c r="C73" s="392" t="s">
        <v>648</v>
      </c>
      <c r="D73" s="400" t="s">
        <v>649</v>
      </c>
      <c r="E73" s="410">
        <v>0.02</v>
      </c>
      <c r="F73" s="395" t="s">
        <v>548</v>
      </c>
      <c r="G73" s="396" t="s">
        <v>549</v>
      </c>
      <c r="H73" s="397" t="s">
        <v>550</v>
      </c>
      <c r="I73" s="396" t="s">
        <v>551</v>
      </c>
      <c r="J73" s="397" t="s">
        <v>552</v>
      </c>
      <c r="K73" s="398">
        <v>5</v>
      </c>
      <c r="L73" s="399">
        <f t="shared" si="2"/>
        <v>0.02</v>
      </c>
      <c r="M73" s="400"/>
      <c r="N73" s="37"/>
    </row>
    <row r="74" spans="1:14" ht="19.5" x14ac:dyDescent="0.25">
      <c r="A74" s="42"/>
      <c r="B74" s="420"/>
      <c r="C74" s="392" t="s">
        <v>650</v>
      </c>
      <c r="D74" s="400" t="s">
        <v>651</v>
      </c>
      <c r="E74" s="410">
        <v>0.02</v>
      </c>
      <c r="F74" s="395" t="s">
        <v>548</v>
      </c>
      <c r="G74" s="396" t="s">
        <v>549</v>
      </c>
      <c r="H74" s="397" t="s">
        <v>550</v>
      </c>
      <c r="I74" s="396" t="s">
        <v>551</v>
      </c>
      <c r="J74" s="397" t="s">
        <v>552</v>
      </c>
      <c r="K74" s="398">
        <v>5</v>
      </c>
      <c r="L74" s="399">
        <f t="shared" si="2"/>
        <v>0.02</v>
      </c>
      <c r="M74" s="400"/>
      <c r="N74" s="37"/>
    </row>
    <row r="75" spans="1:14" ht="19.5" x14ac:dyDescent="0.25">
      <c r="A75" s="42"/>
      <c r="B75" s="420"/>
      <c r="C75" s="392" t="s">
        <v>652</v>
      </c>
      <c r="D75" s="400" t="s">
        <v>653</v>
      </c>
      <c r="E75" s="410">
        <v>0.02</v>
      </c>
      <c r="F75" s="395" t="s">
        <v>548</v>
      </c>
      <c r="G75" s="396" t="s">
        <v>549</v>
      </c>
      <c r="H75" s="397" t="s">
        <v>550</v>
      </c>
      <c r="I75" s="396" t="s">
        <v>551</v>
      </c>
      <c r="J75" s="397" t="s">
        <v>552</v>
      </c>
      <c r="K75" s="398">
        <v>5</v>
      </c>
      <c r="L75" s="399">
        <f t="shared" si="2"/>
        <v>0.02</v>
      </c>
      <c r="M75" s="400"/>
      <c r="N75" s="37"/>
    </row>
    <row r="76" spans="1:14" ht="19.5" x14ac:dyDescent="0.25">
      <c r="A76" s="42"/>
      <c r="B76" s="420"/>
      <c r="C76" s="392" t="s">
        <v>654</v>
      </c>
      <c r="D76" s="400" t="s">
        <v>655</v>
      </c>
      <c r="E76" s="410">
        <v>0.01</v>
      </c>
      <c r="F76" s="395" t="s">
        <v>548</v>
      </c>
      <c r="G76" s="396" t="s">
        <v>549</v>
      </c>
      <c r="H76" s="397" t="s">
        <v>550</v>
      </c>
      <c r="I76" s="396" t="s">
        <v>551</v>
      </c>
      <c r="J76" s="397" t="s">
        <v>552</v>
      </c>
      <c r="K76" s="398">
        <v>5</v>
      </c>
      <c r="L76" s="399">
        <f t="shared" si="2"/>
        <v>0.01</v>
      </c>
      <c r="M76" s="400"/>
      <c r="N76" s="37"/>
    </row>
    <row r="77" spans="1:14" ht="19.5" x14ac:dyDescent="0.25">
      <c r="A77" s="42"/>
      <c r="B77" s="420"/>
      <c r="C77" s="392" t="s">
        <v>656</v>
      </c>
      <c r="D77" s="400" t="s">
        <v>657</v>
      </c>
      <c r="E77" s="410">
        <v>0.01</v>
      </c>
      <c r="F77" s="395" t="s">
        <v>548</v>
      </c>
      <c r="G77" s="396" t="s">
        <v>549</v>
      </c>
      <c r="H77" s="397" t="s">
        <v>550</v>
      </c>
      <c r="I77" s="396" t="s">
        <v>551</v>
      </c>
      <c r="J77" s="397" t="s">
        <v>552</v>
      </c>
      <c r="K77" s="398">
        <v>5</v>
      </c>
      <c r="L77" s="399">
        <f t="shared" si="2"/>
        <v>0.01</v>
      </c>
      <c r="M77" s="400"/>
      <c r="N77" s="37"/>
    </row>
    <row r="78" spans="1:14" ht="19.5" x14ac:dyDescent="0.25">
      <c r="A78" s="42"/>
      <c r="B78" s="420"/>
      <c r="C78" s="392" t="s">
        <v>658</v>
      </c>
      <c r="D78" s="400" t="s">
        <v>659</v>
      </c>
      <c r="E78" s="410">
        <v>0.01</v>
      </c>
      <c r="F78" s="395" t="s">
        <v>548</v>
      </c>
      <c r="G78" s="396" t="s">
        <v>549</v>
      </c>
      <c r="H78" s="397" t="s">
        <v>550</v>
      </c>
      <c r="I78" s="396" t="s">
        <v>551</v>
      </c>
      <c r="J78" s="397" t="s">
        <v>552</v>
      </c>
      <c r="K78" s="398">
        <v>5</v>
      </c>
      <c r="L78" s="399">
        <f t="shared" si="2"/>
        <v>0.01</v>
      </c>
      <c r="M78" s="400"/>
      <c r="N78" s="37"/>
    </row>
    <row r="79" spans="1:14" ht="19.5" x14ac:dyDescent="0.25">
      <c r="A79" s="42"/>
      <c r="B79" s="420"/>
      <c r="C79" s="392" t="s">
        <v>660</v>
      </c>
      <c r="D79" s="400" t="s">
        <v>661</v>
      </c>
      <c r="E79" s="410">
        <v>0.02</v>
      </c>
      <c r="F79" s="395" t="s">
        <v>548</v>
      </c>
      <c r="G79" s="396" t="s">
        <v>549</v>
      </c>
      <c r="H79" s="397" t="s">
        <v>550</v>
      </c>
      <c r="I79" s="396" t="s">
        <v>551</v>
      </c>
      <c r="J79" s="397" t="s">
        <v>552</v>
      </c>
      <c r="K79" s="398">
        <v>5</v>
      </c>
      <c r="L79" s="399">
        <f t="shared" si="2"/>
        <v>0.02</v>
      </c>
      <c r="M79" s="400"/>
      <c r="N79" s="37"/>
    </row>
    <row r="80" spans="1:14" ht="19.5" x14ac:dyDescent="0.25">
      <c r="A80" s="42"/>
      <c r="B80" s="420"/>
      <c r="C80" s="392" t="s">
        <v>662</v>
      </c>
      <c r="D80" s="400" t="s">
        <v>663</v>
      </c>
      <c r="E80" s="410">
        <v>0.01</v>
      </c>
      <c r="F80" s="395" t="s">
        <v>548</v>
      </c>
      <c r="G80" s="396" t="s">
        <v>549</v>
      </c>
      <c r="H80" s="397" t="s">
        <v>550</v>
      </c>
      <c r="I80" s="396" t="s">
        <v>551</v>
      </c>
      <c r="J80" s="397" t="s">
        <v>552</v>
      </c>
      <c r="K80" s="398">
        <v>5</v>
      </c>
      <c r="L80" s="399">
        <f t="shared" si="2"/>
        <v>0.01</v>
      </c>
      <c r="M80" s="400"/>
      <c r="N80" s="37"/>
    </row>
    <row r="81" spans="1:14" ht="19.5" x14ac:dyDescent="0.25">
      <c r="A81" s="42"/>
      <c r="B81" s="420"/>
      <c r="C81" s="392" t="s">
        <v>664</v>
      </c>
      <c r="D81" s="400" t="s">
        <v>665</v>
      </c>
      <c r="E81" s="410">
        <v>0.01</v>
      </c>
      <c r="F81" s="395" t="s">
        <v>548</v>
      </c>
      <c r="G81" s="396" t="s">
        <v>549</v>
      </c>
      <c r="H81" s="397" t="s">
        <v>550</v>
      </c>
      <c r="I81" s="396" t="s">
        <v>551</v>
      </c>
      <c r="J81" s="397" t="s">
        <v>552</v>
      </c>
      <c r="K81" s="398">
        <v>5</v>
      </c>
      <c r="L81" s="399">
        <f t="shared" si="2"/>
        <v>0.01</v>
      </c>
      <c r="M81" s="400"/>
      <c r="N81" s="37"/>
    </row>
    <row r="82" spans="1:14" ht="19.5" x14ac:dyDescent="0.25">
      <c r="A82" s="42"/>
      <c r="B82" s="420"/>
      <c r="C82" s="392" t="s">
        <v>666</v>
      </c>
      <c r="D82" s="400" t="s">
        <v>667</v>
      </c>
      <c r="E82" s="410">
        <v>0.02</v>
      </c>
      <c r="F82" s="395" t="s">
        <v>548</v>
      </c>
      <c r="G82" s="396" t="s">
        <v>549</v>
      </c>
      <c r="H82" s="397" t="s">
        <v>550</v>
      </c>
      <c r="I82" s="396" t="s">
        <v>551</v>
      </c>
      <c r="J82" s="397" t="s">
        <v>552</v>
      </c>
      <c r="K82" s="398">
        <v>5</v>
      </c>
      <c r="L82" s="399">
        <f t="shared" si="2"/>
        <v>0.02</v>
      </c>
      <c r="M82" s="400"/>
      <c r="N82" s="37"/>
    </row>
    <row r="83" spans="1:14" s="12" customFormat="1" ht="46.5" customHeight="1" x14ac:dyDescent="0.25">
      <c r="A83" s="418"/>
      <c r="B83" s="380"/>
      <c r="C83" s="381" t="s">
        <v>41</v>
      </c>
      <c r="D83" s="382" t="s">
        <v>317</v>
      </c>
      <c r="E83" s="383">
        <v>1</v>
      </c>
      <c r="F83" s="384"/>
      <c r="G83" s="385"/>
      <c r="H83" s="386"/>
      <c r="I83" s="385"/>
      <c r="J83" s="386"/>
      <c r="K83" s="385"/>
      <c r="L83" s="387"/>
      <c r="M83" s="385"/>
      <c r="N83" s="379"/>
    </row>
    <row r="84" spans="1:14" ht="37.5" x14ac:dyDescent="0.25">
      <c r="A84" s="42"/>
      <c r="B84" s="420"/>
      <c r="C84" s="392">
        <v>1</v>
      </c>
      <c r="D84" s="393" t="s">
        <v>668</v>
      </c>
      <c r="E84" s="410">
        <v>0.13</v>
      </c>
      <c r="F84" s="395" t="s">
        <v>548</v>
      </c>
      <c r="G84" s="396" t="s">
        <v>549</v>
      </c>
      <c r="H84" s="397" t="s">
        <v>550</v>
      </c>
      <c r="I84" s="396" t="s">
        <v>551</v>
      </c>
      <c r="J84" s="397" t="s">
        <v>552</v>
      </c>
      <c r="K84" s="398">
        <v>5</v>
      </c>
      <c r="L84" s="399">
        <f t="shared" ref="L84:L91" si="3">IF(K84=1,E84*(1/5),IF(K84=2,E84*(2/5),IF(K84=3,E84*(3/5),IF(K84=4,E84*(4/5),IF(K84=5,E84*(5/5),"sila pilih 1-5")))))</f>
        <v>0.13</v>
      </c>
      <c r="M84" s="400"/>
      <c r="N84" s="37"/>
    </row>
    <row r="85" spans="1:14" ht="37.5" x14ac:dyDescent="0.25">
      <c r="A85" s="42"/>
      <c r="B85" s="420"/>
      <c r="C85" s="392">
        <v>2</v>
      </c>
      <c r="D85" s="393" t="s">
        <v>669</v>
      </c>
      <c r="E85" s="410">
        <v>0.13</v>
      </c>
      <c r="F85" s="395" t="s">
        <v>548</v>
      </c>
      <c r="G85" s="396" t="s">
        <v>549</v>
      </c>
      <c r="H85" s="397" t="s">
        <v>550</v>
      </c>
      <c r="I85" s="396" t="s">
        <v>551</v>
      </c>
      <c r="J85" s="397" t="s">
        <v>552</v>
      </c>
      <c r="K85" s="398">
        <v>5</v>
      </c>
      <c r="L85" s="399">
        <f t="shared" si="3"/>
        <v>0.13</v>
      </c>
      <c r="M85" s="400"/>
      <c r="N85" s="37"/>
    </row>
    <row r="86" spans="1:14" ht="56.25" x14ac:dyDescent="0.25">
      <c r="A86" s="42"/>
      <c r="B86" s="420"/>
      <c r="C86" s="392">
        <v>3</v>
      </c>
      <c r="D86" s="393" t="s">
        <v>670</v>
      </c>
      <c r="E86" s="410">
        <v>0.12</v>
      </c>
      <c r="F86" s="395" t="s">
        <v>548</v>
      </c>
      <c r="G86" s="396" t="s">
        <v>549</v>
      </c>
      <c r="H86" s="397" t="s">
        <v>550</v>
      </c>
      <c r="I86" s="396" t="s">
        <v>551</v>
      </c>
      <c r="J86" s="397" t="s">
        <v>552</v>
      </c>
      <c r="K86" s="398">
        <v>5</v>
      </c>
      <c r="L86" s="399">
        <f t="shared" si="3"/>
        <v>0.12</v>
      </c>
      <c r="M86" s="400"/>
      <c r="N86" s="37"/>
    </row>
    <row r="87" spans="1:14" ht="19.5" x14ac:dyDescent="0.25">
      <c r="A87" s="42"/>
      <c r="B87" s="420"/>
      <c r="C87" s="392">
        <v>4</v>
      </c>
      <c r="D87" s="393" t="s">
        <v>671</v>
      </c>
      <c r="E87" s="410">
        <v>0.13</v>
      </c>
      <c r="F87" s="395" t="s">
        <v>548</v>
      </c>
      <c r="G87" s="396" t="s">
        <v>549</v>
      </c>
      <c r="H87" s="397" t="s">
        <v>550</v>
      </c>
      <c r="I87" s="396" t="s">
        <v>551</v>
      </c>
      <c r="J87" s="397" t="s">
        <v>552</v>
      </c>
      <c r="K87" s="398">
        <v>5</v>
      </c>
      <c r="L87" s="399">
        <f t="shared" si="3"/>
        <v>0.13</v>
      </c>
      <c r="M87" s="400"/>
      <c r="N87" s="37"/>
    </row>
    <row r="88" spans="1:14" ht="19.5" x14ac:dyDescent="0.25">
      <c r="A88" s="42"/>
      <c r="B88" s="420"/>
      <c r="C88" s="392">
        <v>5</v>
      </c>
      <c r="D88" s="393" t="s">
        <v>672</v>
      </c>
      <c r="E88" s="410">
        <v>0.13</v>
      </c>
      <c r="F88" s="395" t="s">
        <v>548</v>
      </c>
      <c r="G88" s="396" t="s">
        <v>549</v>
      </c>
      <c r="H88" s="397" t="s">
        <v>550</v>
      </c>
      <c r="I88" s="396" t="s">
        <v>551</v>
      </c>
      <c r="J88" s="397" t="s">
        <v>552</v>
      </c>
      <c r="K88" s="398">
        <v>5</v>
      </c>
      <c r="L88" s="399">
        <f t="shared" si="3"/>
        <v>0.13</v>
      </c>
      <c r="M88" s="400"/>
      <c r="N88" s="37"/>
    </row>
    <row r="89" spans="1:14" ht="37.5" x14ac:dyDescent="0.25">
      <c r="A89" s="42"/>
      <c r="B89" s="420"/>
      <c r="C89" s="392">
        <v>6</v>
      </c>
      <c r="D89" s="393" t="s">
        <v>673</v>
      </c>
      <c r="E89" s="410">
        <v>0.12</v>
      </c>
      <c r="F89" s="395" t="s">
        <v>548</v>
      </c>
      <c r="G89" s="396" t="s">
        <v>549</v>
      </c>
      <c r="H89" s="397" t="s">
        <v>550</v>
      </c>
      <c r="I89" s="396" t="s">
        <v>551</v>
      </c>
      <c r="J89" s="397" t="s">
        <v>552</v>
      </c>
      <c r="K89" s="398">
        <v>5</v>
      </c>
      <c r="L89" s="399">
        <f t="shared" si="3"/>
        <v>0.12</v>
      </c>
      <c r="M89" s="400"/>
      <c r="N89" s="37"/>
    </row>
    <row r="90" spans="1:14" ht="37.5" x14ac:dyDescent="0.25">
      <c r="A90" s="42"/>
      <c r="B90" s="420"/>
      <c r="C90" s="392">
        <v>7</v>
      </c>
      <c r="D90" s="393" t="s">
        <v>674</v>
      </c>
      <c r="E90" s="410">
        <v>0.12</v>
      </c>
      <c r="F90" s="395" t="s">
        <v>548</v>
      </c>
      <c r="G90" s="396" t="s">
        <v>549</v>
      </c>
      <c r="H90" s="397" t="s">
        <v>550</v>
      </c>
      <c r="I90" s="396" t="s">
        <v>551</v>
      </c>
      <c r="J90" s="397" t="s">
        <v>552</v>
      </c>
      <c r="K90" s="398">
        <v>5</v>
      </c>
      <c r="L90" s="399">
        <f t="shared" si="3"/>
        <v>0.12</v>
      </c>
      <c r="M90" s="400"/>
      <c r="N90" s="37"/>
    </row>
    <row r="91" spans="1:14" ht="19.5" x14ac:dyDescent="0.25">
      <c r="A91" s="42"/>
      <c r="B91" s="420"/>
      <c r="C91" s="392">
        <v>8</v>
      </c>
      <c r="D91" s="393" t="s">
        <v>675</v>
      </c>
      <c r="E91" s="410">
        <v>0.12</v>
      </c>
      <c r="F91" s="395" t="s">
        <v>548</v>
      </c>
      <c r="G91" s="396" t="s">
        <v>549</v>
      </c>
      <c r="H91" s="397" t="s">
        <v>550</v>
      </c>
      <c r="I91" s="396" t="s">
        <v>551</v>
      </c>
      <c r="J91" s="397" t="s">
        <v>552</v>
      </c>
      <c r="K91" s="398">
        <v>5</v>
      </c>
      <c r="L91" s="399">
        <f t="shared" si="3"/>
        <v>0.12</v>
      </c>
      <c r="M91" s="400"/>
      <c r="N91" s="37"/>
    </row>
    <row r="92" spans="1:14" ht="19.5" x14ac:dyDescent="0.25">
      <c r="A92" s="53"/>
      <c r="B92" s="361" t="s">
        <v>676</v>
      </c>
      <c r="C92" s="357"/>
      <c r="D92" s="357" t="s">
        <v>677</v>
      </c>
      <c r="E92" s="447">
        <v>1</v>
      </c>
      <c r="F92" s="411"/>
      <c r="G92" s="369"/>
      <c r="H92" s="412"/>
      <c r="I92" s="369"/>
      <c r="J92" s="412"/>
      <c r="K92" s="369"/>
      <c r="L92" s="413"/>
      <c r="M92" s="369"/>
      <c r="N92" s="51"/>
    </row>
    <row r="93" spans="1:14" s="12" customFormat="1" ht="37.5" customHeight="1" x14ac:dyDescent="0.25">
      <c r="A93" s="448"/>
      <c r="B93" s="449"/>
      <c r="C93" s="392">
        <v>1</v>
      </c>
      <c r="D93" s="393" t="s">
        <v>678</v>
      </c>
      <c r="E93" s="375">
        <v>0.11</v>
      </c>
      <c r="F93" s="395" t="s">
        <v>548</v>
      </c>
      <c r="G93" s="396" t="s">
        <v>549</v>
      </c>
      <c r="H93" s="397" t="s">
        <v>550</v>
      </c>
      <c r="I93" s="396" t="s">
        <v>551</v>
      </c>
      <c r="J93" s="397" t="s">
        <v>552</v>
      </c>
      <c r="K93" s="398">
        <v>5</v>
      </c>
      <c r="L93" s="399">
        <f>IF(K93=1,E93*(1/5),IF(K93=2,E93*(2/5),IF(K93=3,E93*(3/5),IF(K93=4,E93*(4/5),IF(K93=5,E93*(5/5),"sila pilih 1-5")))))</f>
        <v>0.11</v>
      </c>
      <c r="M93" s="450"/>
      <c r="N93" s="451"/>
    </row>
    <row r="94" spans="1:14" s="12" customFormat="1" ht="56.25" x14ac:dyDescent="0.25">
      <c r="A94" s="448"/>
      <c r="B94" s="449"/>
      <c r="C94" s="392">
        <v>2</v>
      </c>
      <c r="D94" s="393" t="s">
        <v>679</v>
      </c>
      <c r="E94" s="375">
        <v>0.12</v>
      </c>
      <c r="F94" s="395" t="s">
        <v>548</v>
      </c>
      <c r="G94" s="396" t="s">
        <v>549</v>
      </c>
      <c r="H94" s="397" t="s">
        <v>550</v>
      </c>
      <c r="I94" s="396" t="s">
        <v>551</v>
      </c>
      <c r="J94" s="397" t="s">
        <v>552</v>
      </c>
      <c r="K94" s="398">
        <v>5</v>
      </c>
      <c r="L94" s="399">
        <f>IF(K94=1,E94*(1/5),IF(K94=2,E94*(2/5),IF(K94=3,E94*(3/5),IF(K94=4,E94*(4/5),IF(K94=5,E94*(5/5),"sila pilih 1-5")))))</f>
        <v>0.12</v>
      </c>
      <c r="M94" s="450"/>
      <c r="N94" s="451"/>
    </row>
    <row r="95" spans="1:14" s="12" customFormat="1" ht="19.5" x14ac:dyDescent="0.25">
      <c r="A95" s="448"/>
      <c r="B95" s="449"/>
      <c r="C95" s="392">
        <v>3</v>
      </c>
      <c r="D95" s="393" t="s">
        <v>671</v>
      </c>
      <c r="E95" s="375">
        <v>0.11</v>
      </c>
      <c r="F95" s="395" t="s">
        <v>548</v>
      </c>
      <c r="G95" s="396" t="s">
        <v>549</v>
      </c>
      <c r="H95" s="397" t="s">
        <v>550</v>
      </c>
      <c r="I95" s="396" t="s">
        <v>551</v>
      </c>
      <c r="J95" s="397" t="s">
        <v>552</v>
      </c>
      <c r="K95" s="398">
        <v>5</v>
      </c>
      <c r="L95" s="399">
        <f>IF(K95=1,E95*(1/5),IF(K95=2,E95*(2/5),IF(K95=3,E95*(3/5),IF(K95=4,E95*(4/5),IF(K95=5,E95*(5/5),"sila pilih 1-5")))))</f>
        <v>0.11</v>
      </c>
      <c r="M95" s="450"/>
      <c r="N95" s="451"/>
    </row>
    <row r="96" spans="1:14" s="12" customFormat="1" ht="19.5" x14ac:dyDescent="0.25">
      <c r="A96" s="448"/>
      <c r="B96" s="449"/>
      <c r="C96" s="392">
        <v>4</v>
      </c>
      <c r="D96" s="393" t="s">
        <v>680</v>
      </c>
      <c r="E96" s="375">
        <v>0.11</v>
      </c>
      <c r="F96" s="395" t="s">
        <v>548</v>
      </c>
      <c r="G96" s="396" t="s">
        <v>549</v>
      </c>
      <c r="H96" s="397" t="s">
        <v>550</v>
      </c>
      <c r="I96" s="396" t="s">
        <v>551</v>
      </c>
      <c r="J96" s="397" t="s">
        <v>552</v>
      </c>
      <c r="K96" s="398">
        <v>5</v>
      </c>
      <c r="L96" s="399">
        <f>IF(K96=1,E96*(1/5),IF(K96=2,E96*(2/5),IF(K96=3,E96*(3/5),IF(K96=4,E96*(4/5),IF(K96=5,E96*(5/5),"sila pilih 1-5")))))</f>
        <v>0.11</v>
      </c>
      <c r="M96" s="450"/>
      <c r="N96" s="451"/>
    </row>
    <row r="97" spans="1:14" s="12" customFormat="1" ht="37.5" x14ac:dyDescent="0.25">
      <c r="A97" s="448"/>
      <c r="B97" s="449"/>
      <c r="C97" s="392">
        <v>5</v>
      </c>
      <c r="D97" s="393" t="s">
        <v>681</v>
      </c>
      <c r="E97" s="375">
        <v>0.11</v>
      </c>
      <c r="F97" s="395" t="s">
        <v>548</v>
      </c>
      <c r="G97" s="396" t="s">
        <v>549</v>
      </c>
      <c r="H97" s="397" t="s">
        <v>550</v>
      </c>
      <c r="I97" s="396" t="s">
        <v>551</v>
      </c>
      <c r="J97" s="397" t="s">
        <v>552</v>
      </c>
      <c r="K97" s="398">
        <v>5</v>
      </c>
      <c r="L97" s="399">
        <f>IF(K97=1,E97*(1/5),IF(K97=2,E97*(2/5),IF(K97=3,E97*(3/5),IF(K97=4,E97*(4/5),IF(K97=5,E97*(5/5),"sila pilih 1-5")))))</f>
        <v>0.11</v>
      </c>
      <c r="M97" s="450"/>
      <c r="N97" s="451"/>
    </row>
    <row r="98" spans="1:14" s="446" customFormat="1" ht="19.5" x14ac:dyDescent="0.3">
      <c r="A98" s="452"/>
      <c r="B98" s="449"/>
      <c r="C98" s="381">
        <v>6</v>
      </c>
      <c r="D98" s="382" t="s">
        <v>682</v>
      </c>
      <c r="E98" s="405">
        <v>0.12</v>
      </c>
      <c r="F98" s="440"/>
      <c r="G98" s="441"/>
      <c r="H98" s="442"/>
      <c r="I98" s="441"/>
      <c r="J98" s="442"/>
      <c r="K98" s="453"/>
      <c r="L98" s="454"/>
      <c r="M98" s="453"/>
      <c r="N98" s="455"/>
    </row>
    <row r="99" spans="1:14" s="12" customFormat="1" ht="19.5" x14ac:dyDescent="0.25">
      <c r="A99" s="448"/>
      <c r="B99" s="449"/>
      <c r="C99" s="392" t="s">
        <v>683</v>
      </c>
      <c r="D99" s="393" t="s">
        <v>684</v>
      </c>
      <c r="E99" s="375">
        <v>0.04</v>
      </c>
      <c r="F99" s="395" t="s">
        <v>548</v>
      </c>
      <c r="G99" s="396" t="s">
        <v>549</v>
      </c>
      <c r="H99" s="397" t="s">
        <v>550</v>
      </c>
      <c r="I99" s="396" t="s">
        <v>551</v>
      </c>
      <c r="J99" s="397" t="s">
        <v>552</v>
      </c>
      <c r="K99" s="398">
        <v>5</v>
      </c>
      <c r="L99" s="399">
        <f>IF(K99=1,E99*(1/5),IF(K99=2,E99*(2/5),IF(K99=3,E99*(3/5),IF(K99=4,E99*(4/5),IF(K99=5,E99*(5/5),"sila pilih 1-5")))))</f>
        <v>0.04</v>
      </c>
      <c r="M99" s="450"/>
      <c r="N99" s="451"/>
    </row>
    <row r="100" spans="1:14" s="12" customFormat="1" ht="19.5" x14ac:dyDescent="0.25">
      <c r="A100" s="448"/>
      <c r="B100" s="449"/>
      <c r="C100" s="392" t="s">
        <v>685</v>
      </c>
      <c r="D100" s="393" t="s">
        <v>686</v>
      </c>
      <c r="E100" s="375">
        <v>0.04</v>
      </c>
      <c r="F100" s="395" t="s">
        <v>548</v>
      </c>
      <c r="G100" s="396" t="s">
        <v>549</v>
      </c>
      <c r="H100" s="397" t="s">
        <v>550</v>
      </c>
      <c r="I100" s="396" t="s">
        <v>551</v>
      </c>
      <c r="J100" s="397" t="s">
        <v>552</v>
      </c>
      <c r="K100" s="398">
        <v>5</v>
      </c>
      <c r="L100" s="399">
        <f>IF(K100=1,E100*(1/5),IF(K100=2,E100*(2/5),IF(K100=3,E100*(3/5),IF(K100=4,E100*(4/5),IF(K100=5,E100*(5/5),"sila pilih 1-5")))))</f>
        <v>0.04</v>
      </c>
      <c r="M100" s="450"/>
      <c r="N100" s="451"/>
    </row>
    <row r="101" spans="1:14" s="12" customFormat="1" ht="19.5" x14ac:dyDescent="0.25">
      <c r="A101" s="448"/>
      <c r="B101" s="449"/>
      <c r="C101" s="392" t="s">
        <v>687</v>
      </c>
      <c r="D101" s="393" t="s">
        <v>688</v>
      </c>
      <c r="E101" s="375">
        <v>0.04</v>
      </c>
      <c r="F101" s="395" t="s">
        <v>548</v>
      </c>
      <c r="G101" s="396" t="s">
        <v>549</v>
      </c>
      <c r="H101" s="397" t="s">
        <v>550</v>
      </c>
      <c r="I101" s="396" t="s">
        <v>551</v>
      </c>
      <c r="J101" s="397" t="s">
        <v>552</v>
      </c>
      <c r="K101" s="398">
        <v>5</v>
      </c>
      <c r="L101" s="399">
        <f>IF(K101=1,E101*(1/5),IF(K101=2,E101*(2/5),IF(K101=3,E101*(3/5),IF(K101=4,E101*(4/5),IF(K101=5,E101*(5/5),"sila pilih 1-5")))))</f>
        <v>0.04</v>
      </c>
      <c r="M101" s="450"/>
      <c r="N101" s="451"/>
    </row>
    <row r="102" spans="1:14" s="446" customFormat="1" ht="19.5" x14ac:dyDescent="0.3">
      <c r="A102" s="452"/>
      <c r="B102" s="449"/>
      <c r="C102" s="381">
        <v>7</v>
      </c>
      <c r="D102" s="382" t="s">
        <v>689</v>
      </c>
      <c r="E102" s="405">
        <v>0.12</v>
      </c>
      <c r="F102" s="440"/>
      <c r="G102" s="441"/>
      <c r="H102" s="442"/>
      <c r="I102" s="441"/>
      <c r="J102" s="442"/>
      <c r="K102" s="453"/>
      <c r="L102" s="454"/>
      <c r="M102" s="453"/>
      <c r="N102" s="455"/>
    </row>
    <row r="103" spans="1:14" s="12" customFormat="1" ht="19.5" x14ac:dyDescent="0.25">
      <c r="A103" s="448"/>
      <c r="B103" s="449"/>
      <c r="C103" s="392" t="s">
        <v>690</v>
      </c>
      <c r="D103" s="393" t="s">
        <v>691</v>
      </c>
      <c r="E103" s="375">
        <v>0.03</v>
      </c>
      <c r="F103" s="395" t="s">
        <v>548</v>
      </c>
      <c r="G103" s="396" t="s">
        <v>549</v>
      </c>
      <c r="H103" s="397" t="s">
        <v>550</v>
      </c>
      <c r="I103" s="396" t="s">
        <v>551</v>
      </c>
      <c r="J103" s="397" t="s">
        <v>552</v>
      </c>
      <c r="K103" s="398">
        <v>5</v>
      </c>
      <c r="L103" s="399">
        <f>IF(K103=1,E103*(1/5),IF(K103=2,E103*(2/5),IF(K103=3,E103*(3/5),IF(K103=4,E103*(4/5),IF(K103=5,E103*(5/5),"sila pilih 1-5")))))</f>
        <v>0.03</v>
      </c>
      <c r="M103" s="450"/>
      <c r="N103" s="451"/>
    </row>
    <row r="104" spans="1:14" s="12" customFormat="1" ht="19.5" x14ac:dyDescent="0.25">
      <c r="A104" s="448"/>
      <c r="B104" s="449"/>
      <c r="C104" s="392" t="s">
        <v>692</v>
      </c>
      <c r="D104" s="393" t="s">
        <v>693</v>
      </c>
      <c r="E104" s="375">
        <v>0.03</v>
      </c>
      <c r="F104" s="395" t="s">
        <v>548</v>
      </c>
      <c r="G104" s="396" t="s">
        <v>549</v>
      </c>
      <c r="H104" s="397" t="s">
        <v>550</v>
      </c>
      <c r="I104" s="396" t="s">
        <v>551</v>
      </c>
      <c r="J104" s="397" t="s">
        <v>552</v>
      </c>
      <c r="K104" s="398">
        <v>5</v>
      </c>
      <c r="L104" s="399">
        <f>IF(K104=1,E104*(1/5),IF(K104=2,E104*(2/5),IF(K104=3,E104*(3/5),IF(K104=4,E104*(4/5),IF(K104=5,E104*(5/5),"sila pilih 1-5")))))</f>
        <v>0.03</v>
      </c>
      <c r="M104" s="450"/>
      <c r="N104" s="451"/>
    </row>
    <row r="105" spans="1:14" s="12" customFormat="1" ht="19.5" x14ac:dyDescent="0.25">
      <c r="A105" s="448"/>
      <c r="B105" s="449"/>
      <c r="C105" s="392" t="s">
        <v>694</v>
      </c>
      <c r="D105" s="393" t="s">
        <v>695</v>
      </c>
      <c r="E105" s="375">
        <v>0.03</v>
      </c>
      <c r="F105" s="395" t="s">
        <v>548</v>
      </c>
      <c r="G105" s="396" t="s">
        <v>549</v>
      </c>
      <c r="H105" s="397" t="s">
        <v>550</v>
      </c>
      <c r="I105" s="396" t="s">
        <v>551</v>
      </c>
      <c r="J105" s="397" t="s">
        <v>552</v>
      </c>
      <c r="K105" s="398">
        <v>5</v>
      </c>
      <c r="L105" s="399">
        <f>IF(K105=1,E105*(1/5),IF(K105=2,E105*(2/5),IF(K105=3,E105*(3/5),IF(K105=4,E105*(4/5),IF(K105=5,E105*(5/5),"sila pilih 1-5")))))</f>
        <v>0.03</v>
      </c>
      <c r="M105" s="450"/>
      <c r="N105" s="451"/>
    </row>
    <row r="106" spans="1:14" s="12" customFormat="1" ht="19.5" x14ac:dyDescent="0.25">
      <c r="A106" s="448"/>
      <c r="B106" s="449"/>
      <c r="C106" s="392" t="s">
        <v>696</v>
      </c>
      <c r="D106" s="393" t="s">
        <v>697</v>
      </c>
      <c r="E106" s="375">
        <v>0.03</v>
      </c>
      <c r="F106" s="395" t="s">
        <v>548</v>
      </c>
      <c r="G106" s="396" t="s">
        <v>549</v>
      </c>
      <c r="H106" s="397" t="s">
        <v>550</v>
      </c>
      <c r="I106" s="396" t="s">
        <v>551</v>
      </c>
      <c r="J106" s="397" t="s">
        <v>552</v>
      </c>
      <c r="K106" s="398">
        <v>5</v>
      </c>
      <c r="L106" s="399">
        <f>IF(K106=1,E106*(1/5),IF(K106=2,E106*(2/5),IF(K106=3,E106*(3/5),IF(K106=4,E106*(4/5),IF(K106=5,E106*(5/5),"sila pilih 1-5")))))</f>
        <v>0.03</v>
      </c>
      <c r="M106" s="450"/>
      <c r="N106" s="451"/>
    </row>
    <row r="107" spans="1:14" s="446" customFormat="1" ht="19.5" x14ac:dyDescent="0.3">
      <c r="A107" s="452"/>
      <c r="B107" s="449"/>
      <c r="C107" s="381">
        <v>8</v>
      </c>
      <c r="D107" s="382" t="s">
        <v>698</v>
      </c>
      <c r="E107" s="405">
        <v>0.2</v>
      </c>
      <c r="F107" s="440"/>
      <c r="G107" s="441"/>
      <c r="H107" s="442"/>
      <c r="I107" s="441"/>
      <c r="J107" s="442"/>
      <c r="K107" s="453"/>
      <c r="L107" s="454"/>
      <c r="M107" s="453"/>
      <c r="N107" s="455"/>
    </row>
    <row r="108" spans="1:14" s="12" customFormat="1" ht="19.5" x14ac:dyDescent="0.25">
      <c r="A108" s="448"/>
      <c r="B108" s="449"/>
      <c r="C108" s="392" t="s">
        <v>699</v>
      </c>
      <c r="D108" s="393" t="s">
        <v>700</v>
      </c>
      <c r="E108" s="375">
        <v>0.01</v>
      </c>
      <c r="F108" s="395" t="s">
        <v>548</v>
      </c>
      <c r="G108" s="396" t="s">
        <v>549</v>
      </c>
      <c r="H108" s="397" t="s">
        <v>550</v>
      </c>
      <c r="I108" s="396" t="s">
        <v>551</v>
      </c>
      <c r="J108" s="397" t="s">
        <v>552</v>
      </c>
      <c r="K108" s="398">
        <v>5</v>
      </c>
      <c r="L108" s="399">
        <f t="shared" ref="L108:L127" si="4">IF(K108=1,E108*(1/5),IF(K108=2,E108*(2/5),IF(K108=3,E108*(3/5),IF(K108=4,E108*(4/5),IF(K108=5,E108*(5/5),"sila pilih 1-5")))))</f>
        <v>0.01</v>
      </c>
      <c r="M108" s="450"/>
      <c r="N108" s="451"/>
    </row>
    <row r="109" spans="1:14" s="12" customFormat="1" ht="19.5" x14ac:dyDescent="0.25">
      <c r="A109" s="448"/>
      <c r="B109" s="449"/>
      <c r="C109" s="392" t="s">
        <v>701</v>
      </c>
      <c r="D109" s="393" t="s">
        <v>702</v>
      </c>
      <c r="E109" s="375">
        <v>0.01</v>
      </c>
      <c r="F109" s="395" t="s">
        <v>548</v>
      </c>
      <c r="G109" s="396" t="s">
        <v>549</v>
      </c>
      <c r="H109" s="397" t="s">
        <v>550</v>
      </c>
      <c r="I109" s="396" t="s">
        <v>551</v>
      </c>
      <c r="J109" s="397" t="s">
        <v>552</v>
      </c>
      <c r="K109" s="398">
        <v>5</v>
      </c>
      <c r="L109" s="399">
        <f t="shared" si="4"/>
        <v>0.01</v>
      </c>
      <c r="M109" s="450"/>
      <c r="N109" s="451"/>
    </row>
    <row r="110" spans="1:14" s="12" customFormat="1" ht="19.5" x14ac:dyDescent="0.25">
      <c r="A110" s="448"/>
      <c r="B110" s="449"/>
      <c r="C110" s="392" t="s">
        <v>703</v>
      </c>
      <c r="D110" s="393" t="s">
        <v>704</v>
      </c>
      <c r="E110" s="375">
        <v>0.01</v>
      </c>
      <c r="F110" s="395" t="s">
        <v>548</v>
      </c>
      <c r="G110" s="396" t="s">
        <v>549</v>
      </c>
      <c r="H110" s="397" t="s">
        <v>550</v>
      </c>
      <c r="I110" s="396" t="s">
        <v>551</v>
      </c>
      <c r="J110" s="397" t="s">
        <v>552</v>
      </c>
      <c r="K110" s="398">
        <v>5</v>
      </c>
      <c r="L110" s="399">
        <f t="shared" si="4"/>
        <v>0.01</v>
      </c>
      <c r="M110" s="450"/>
      <c r="N110" s="451"/>
    </row>
    <row r="111" spans="1:14" s="12" customFormat="1" ht="19.5" x14ac:dyDescent="0.25">
      <c r="A111" s="448"/>
      <c r="B111" s="449"/>
      <c r="C111" s="392" t="s">
        <v>705</v>
      </c>
      <c r="D111" s="393" t="s">
        <v>706</v>
      </c>
      <c r="E111" s="375">
        <v>0.01</v>
      </c>
      <c r="F111" s="395" t="s">
        <v>548</v>
      </c>
      <c r="G111" s="396" t="s">
        <v>549</v>
      </c>
      <c r="H111" s="397" t="s">
        <v>550</v>
      </c>
      <c r="I111" s="396" t="s">
        <v>551</v>
      </c>
      <c r="J111" s="397" t="s">
        <v>552</v>
      </c>
      <c r="K111" s="398">
        <v>5</v>
      </c>
      <c r="L111" s="399">
        <f t="shared" si="4"/>
        <v>0.01</v>
      </c>
      <c r="M111" s="450"/>
      <c r="N111" s="451"/>
    </row>
    <row r="112" spans="1:14" s="12" customFormat="1" ht="19.5" x14ac:dyDescent="0.25">
      <c r="A112" s="448"/>
      <c r="B112" s="449"/>
      <c r="C112" s="392" t="s">
        <v>707</v>
      </c>
      <c r="D112" s="393" t="s">
        <v>708</v>
      </c>
      <c r="E112" s="375">
        <v>0.01</v>
      </c>
      <c r="F112" s="395" t="s">
        <v>548</v>
      </c>
      <c r="G112" s="396" t="s">
        <v>549</v>
      </c>
      <c r="H112" s="397" t="s">
        <v>550</v>
      </c>
      <c r="I112" s="396" t="s">
        <v>551</v>
      </c>
      <c r="J112" s="397" t="s">
        <v>552</v>
      </c>
      <c r="K112" s="398">
        <v>5</v>
      </c>
      <c r="L112" s="399">
        <f t="shared" si="4"/>
        <v>0.01</v>
      </c>
      <c r="M112" s="450"/>
      <c r="N112" s="451"/>
    </row>
    <row r="113" spans="1:14" s="12" customFormat="1" ht="19.5" x14ac:dyDescent="0.25">
      <c r="A113" s="448"/>
      <c r="B113" s="449"/>
      <c r="C113" s="392" t="s">
        <v>709</v>
      </c>
      <c r="D113" s="393" t="s">
        <v>710</v>
      </c>
      <c r="E113" s="375">
        <v>0.01</v>
      </c>
      <c r="F113" s="395" t="s">
        <v>548</v>
      </c>
      <c r="G113" s="396" t="s">
        <v>549</v>
      </c>
      <c r="H113" s="397" t="s">
        <v>550</v>
      </c>
      <c r="I113" s="396" t="s">
        <v>551</v>
      </c>
      <c r="J113" s="397" t="s">
        <v>552</v>
      </c>
      <c r="K113" s="398">
        <v>5</v>
      </c>
      <c r="L113" s="399">
        <f t="shared" si="4"/>
        <v>0.01</v>
      </c>
      <c r="M113" s="450"/>
      <c r="N113" s="451"/>
    </row>
    <row r="114" spans="1:14" s="12" customFormat="1" ht="19.5" x14ac:dyDescent="0.25">
      <c r="A114" s="448"/>
      <c r="B114" s="449"/>
      <c r="C114" s="392" t="s">
        <v>711</v>
      </c>
      <c r="D114" s="393" t="s">
        <v>712</v>
      </c>
      <c r="E114" s="375">
        <v>0.01</v>
      </c>
      <c r="F114" s="395" t="s">
        <v>548</v>
      </c>
      <c r="G114" s="396" t="s">
        <v>549</v>
      </c>
      <c r="H114" s="397" t="s">
        <v>550</v>
      </c>
      <c r="I114" s="396" t="s">
        <v>551</v>
      </c>
      <c r="J114" s="397" t="s">
        <v>552</v>
      </c>
      <c r="K114" s="398">
        <v>5</v>
      </c>
      <c r="L114" s="399">
        <f t="shared" si="4"/>
        <v>0.01</v>
      </c>
      <c r="M114" s="450"/>
      <c r="N114" s="451"/>
    </row>
    <row r="115" spans="1:14" s="12" customFormat="1" ht="19.5" x14ac:dyDescent="0.25">
      <c r="A115" s="448"/>
      <c r="B115" s="449"/>
      <c r="C115" s="392" t="s">
        <v>713</v>
      </c>
      <c r="D115" s="388" t="s">
        <v>714</v>
      </c>
      <c r="E115" s="375">
        <v>0.01</v>
      </c>
      <c r="F115" s="395" t="s">
        <v>548</v>
      </c>
      <c r="G115" s="396" t="s">
        <v>549</v>
      </c>
      <c r="H115" s="397" t="s">
        <v>550</v>
      </c>
      <c r="I115" s="396" t="s">
        <v>551</v>
      </c>
      <c r="J115" s="397" t="s">
        <v>552</v>
      </c>
      <c r="K115" s="398">
        <v>5</v>
      </c>
      <c r="L115" s="399">
        <f t="shared" si="4"/>
        <v>0.01</v>
      </c>
      <c r="M115" s="450"/>
      <c r="N115" s="451"/>
    </row>
    <row r="116" spans="1:14" s="12" customFormat="1" ht="37.5" x14ac:dyDescent="0.25">
      <c r="A116" s="448"/>
      <c r="B116" s="449"/>
      <c r="C116" s="392" t="s">
        <v>715</v>
      </c>
      <c r="D116" s="393" t="s">
        <v>716</v>
      </c>
      <c r="E116" s="375">
        <v>0.01</v>
      </c>
      <c r="F116" s="395" t="s">
        <v>548</v>
      </c>
      <c r="G116" s="396" t="s">
        <v>549</v>
      </c>
      <c r="H116" s="397" t="s">
        <v>550</v>
      </c>
      <c r="I116" s="396" t="s">
        <v>551</v>
      </c>
      <c r="J116" s="397" t="s">
        <v>552</v>
      </c>
      <c r="K116" s="398">
        <v>5</v>
      </c>
      <c r="L116" s="399">
        <f t="shared" si="4"/>
        <v>0.01</v>
      </c>
      <c r="M116" s="450"/>
      <c r="N116" s="451"/>
    </row>
    <row r="117" spans="1:14" s="12" customFormat="1" ht="19.5" x14ac:dyDescent="0.25">
      <c r="A117" s="448"/>
      <c r="B117" s="449"/>
      <c r="C117" s="392" t="s">
        <v>717</v>
      </c>
      <c r="D117" s="388" t="s">
        <v>718</v>
      </c>
      <c r="E117" s="375">
        <v>0.01</v>
      </c>
      <c r="F117" s="395" t="s">
        <v>548</v>
      </c>
      <c r="G117" s="396" t="s">
        <v>549</v>
      </c>
      <c r="H117" s="397" t="s">
        <v>550</v>
      </c>
      <c r="I117" s="396" t="s">
        <v>551</v>
      </c>
      <c r="J117" s="397" t="s">
        <v>552</v>
      </c>
      <c r="K117" s="398">
        <v>5</v>
      </c>
      <c r="L117" s="399">
        <f t="shared" si="4"/>
        <v>0.01</v>
      </c>
      <c r="M117" s="450"/>
      <c r="N117" s="451"/>
    </row>
    <row r="118" spans="1:14" s="12" customFormat="1" ht="19.5" x14ac:dyDescent="0.25">
      <c r="A118" s="448"/>
      <c r="B118" s="449"/>
      <c r="C118" s="392" t="s">
        <v>719</v>
      </c>
      <c r="D118" s="388" t="s">
        <v>720</v>
      </c>
      <c r="E118" s="375">
        <v>0.01</v>
      </c>
      <c r="F118" s="395" t="s">
        <v>548</v>
      </c>
      <c r="G118" s="396" t="s">
        <v>549</v>
      </c>
      <c r="H118" s="397" t="s">
        <v>550</v>
      </c>
      <c r="I118" s="396" t="s">
        <v>551</v>
      </c>
      <c r="J118" s="397" t="s">
        <v>552</v>
      </c>
      <c r="K118" s="398">
        <v>5</v>
      </c>
      <c r="L118" s="399">
        <f t="shared" si="4"/>
        <v>0.01</v>
      </c>
      <c r="M118" s="450"/>
      <c r="N118" s="451"/>
    </row>
    <row r="119" spans="1:14" s="12" customFormat="1" ht="19.5" x14ac:dyDescent="0.25">
      <c r="A119" s="448"/>
      <c r="B119" s="449"/>
      <c r="C119" s="392" t="s">
        <v>721</v>
      </c>
      <c r="D119" s="393" t="s">
        <v>722</v>
      </c>
      <c r="E119" s="375">
        <v>0.01</v>
      </c>
      <c r="F119" s="395" t="s">
        <v>548</v>
      </c>
      <c r="G119" s="396" t="s">
        <v>549</v>
      </c>
      <c r="H119" s="397" t="s">
        <v>550</v>
      </c>
      <c r="I119" s="396" t="s">
        <v>551</v>
      </c>
      <c r="J119" s="397" t="s">
        <v>552</v>
      </c>
      <c r="K119" s="398">
        <v>5</v>
      </c>
      <c r="L119" s="399">
        <f t="shared" si="4"/>
        <v>0.01</v>
      </c>
      <c r="M119" s="450"/>
      <c r="N119" s="451"/>
    </row>
    <row r="120" spans="1:14" s="12" customFormat="1" ht="19.5" x14ac:dyDescent="0.25">
      <c r="A120" s="448"/>
      <c r="B120" s="449"/>
      <c r="C120" s="392" t="s">
        <v>723</v>
      </c>
      <c r="D120" s="393" t="s">
        <v>724</v>
      </c>
      <c r="E120" s="375">
        <v>0.01</v>
      </c>
      <c r="F120" s="395" t="s">
        <v>548</v>
      </c>
      <c r="G120" s="396" t="s">
        <v>549</v>
      </c>
      <c r="H120" s="397" t="s">
        <v>550</v>
      </c>
      <c r="I120" s="396" t="s">
        <v>551</v>
      </c>
      <c r="J120" s="397" t="s">
        <v>552</v>
      </c>
      <c r="K120" s="398">
        <v>5</v>
      </c>
      <c r="L120" s="399">
        <f t="shared" si="4"/>
        <v>0.01</v>
      </c>
      <c r="M120" s="450"/>
      <c r="N120" s="451"/>
    </row>
    <row r="121" spans="1:14" s="12" customFormat="1" ht="19.5" x14ac:dyDescent="0.25">
      <c r="A121" s="448"/>
      <c r="B121" s="449"/>
      <c r="C121" s="392" t="s">
        <v>725</v>
      </c>
      <c r="D121" s="393" t="s">
        <v>726</v>
      </c>
      <c r="E121" s="375">
        <v>0.01</v>
      </c>
      <c r="F121" s="395" t="s">
        <v>548</v>
      </c>
      <c r="G121" s="396" t="s">
        <v>549</v>
      </c>
      <c r="H121" s="397" t="s">
        <v>550</v>
      </c>
      <c r="I121" s="396" t="s">
        <v>551</v>
      </c>
      <c r="J121" s="397" t="s">
        <v>552</v>
      </c>
      <c r="K121" s="398">
        <v>5</v>
      </c>
      <c r="L121" s="399">
        <f t="shared" si="4"/>
        <v>0.01</v>
      </c>
      <c r="M121" s="450"/>
      <c r="N121" s="451"/>
    </row>
    <row r="122" spans="1:14" s="12" customFormat="1" ht="19.5" x14ac:dyDescent="0.25">
      <c r="A122" s="448"/>
      <c r="B122" s="449"/>
      <c r="C122" s="392" t="s">
        <v>727</v>
      </c>
      <c r="D122" s="393" t="s">
        <v>728</v>
      </c>
      <c r="E122" s="375">
        <v>0.01</v>
      </c>
      <c r="F122" s="395" t="s">
        <v>548</v>
      </c>
      <c r="G122" s="396" t="s">
        <v>549</v>
      </c>
      <c r="H122" s="397" t="s">
        <v>550</v>
      </c>
      <c r="I122" s="396" t="s">
        <v>551</v>
      </c>
      <c r="J122" s="397" t="s">
        <v>552</v>
      </c>
      <c r="K122" s="398">
        <v>5</v>
      </c>
      <c r="L122" s="399">
        <f t="shared" si="4"/>
        <v>0.01</v>
      </c>
      <c r="M122" s="450"/>
      <c r="N122" s="451"/>
    </row>
    <row r="123" spans="1:14" s="12" customFormat="1" ht="19.5" x14ac:dyDescent="0.25">
      <c r="A123" s="448"/>
      <c r="B123" s="449"/>
      <c r="C123" s="392" t="s">
        <v>729</v>
      </c>
      <c r="D123" s="393" t="s">
        <v>730</v>
      </c>
      <c r="E123" s="375">
        <v>0.01</v>
      </c>
      <c r="F123" s="395" t="s">
        <v>548</v>
      </c>
      <c r="G123" s="396" t="s">
        <v>549</v>
      </c>
      <c r="H123" s="397" t="s">
        <v>550</v>
      </c>
      <c r="I123" s="396" t="s">
        <v>551</v>
      </c>
      <c r="J123" s="397" t="s">
        <v>552</v>
      </c>
      <c r="K123" s="398">
        <v>5</v>
      </c>
      <c r="L123" s="399">
        <f t="shared" si="4"/>
        <v>0.01</v>
      </c>
      <c r="M123" s="450"/>
      <c r="N123" s="451"/>
    </row>
    <row r="124" spans="1:14" s="12" customFormat="1" ht="19.5" x14ac:dyDescent="0.25">
      <c r="A124" s="448"/>
      <c r="B124" s="449"/>
      <c r="C124" s="392" t="s">
        <v>731</v>
      </c>
      <c r="D124" s="393" t="s">
        <v>732</v>
      </c>
      <c r="E124" s="375">
        <v>0.01</v>
      </c>
      <c r="F124" s="395" t="s">
        <v>548</v>
      </c>
      <c r="G124" s="396" t="s">
        <v>549</v>
      </c>
      <c r="H124" s="397" t="s">
        <v>550</v>
      </c>
      <c r="I124" s="396" t="s">
        <v>551</v>
      </c>
      <c r="J124" s="397" t="s">
        <v>552</v>
      </c>
      <c r="K124" s="398">
        <v>5</v>
      </c>
      <c r="L124" s="399">
        <f t="shared" si="4"/>
        <v>0.01</v>
      </c>
      <c r="M124" s="450"/>
      <c r="N124" s="451"/>
    </row>
    <row r="125" spans="1:14" s="12" customFormat="1" ht="37.5" x14ac:dyDescent="0.25">
      <c r="A125" s="448"/>
      <c r="B125" s="449"/>
      <c r="C125" s="392" t="s">
        <v>733</v>
      </c>
      <c r="D125" s="393" t="s">
        <v>734</v>
      </c>
      <c r="E125" s="375">
        <v>0.01</v>
      </c>
      <c r="F125" s="395" t="s">
        <v>548</v>
      </c>
      <c r="G125" s="396" t="s">
        <v>549</v>
      </c>
      <c r="H125" s="397" t="s">
        <v>550</v>
      </c>
      <c r="I125" s="396" t="s">
        <v>551</v>
      </c>
      <c r="J125" s="397" t="s">
        <v>552</v>
      </c>
      <c r="K125" s="398">
        <v>5</v>
      </c>
      <c r="L125" s="399">
        <f t="shared" si="4"/>
        <v>0.01</v>
      </c>
      <c r="M125" s="450"/>
      <c r="N125" s="451"/>
    </row>
    <row r="126" spans="1:14" s="12" customFormat="1" ht="19.5" x14ac:dyDescent="0.25">
      <c r="A126" s="448"/>
      <c r="B126" s="449"/>
      <c r="C126" s="392" t="s">
        <v>735</v>
      </c>
      <c r="D126" s="393" t="s">
        <v>736</v>
      </c>
      <c r="E126" s="375">
        <v>0.01</v>
      </c>
      <c r="F126" s="395" t="s">
        <v>548</v>
      </c>
      <c r="G126" s="396" t="s">
        <v>549</v>
      </c>
      <c r="H126" s="397" t="s">
        <v>550</v>
      </c>
      <c r="I126" s="396" t="s">
        <v>551</v>
      </c>
      <c r="J126" s="397" t="s">
        <v>552</v>
      </c>
      <c r="K126" s="398">
        <v>5</v>
      </c>
      <c r="L126" s="399">
        <f t="shared" si="4"/>
        <v>0.01</v>
      </c>
      <c r="M126" s="450"/>
      <c r="N126" s="451"/>
    </row>
    <row r="127" spans="1:14" s="462" customFormat="1" ht="19.5" x14ac:dyDescent="0.3">
      <c r="A127" s="456"/>
      <c r="B127" s="457"/>
      <c r="C127" s="458" t="s">
        <v>737</v>
      </c>
      <c r="D127" s="459" t="s">
        <v>738</v>
      </c>
      <c r="E127" s="375">
        <v>0.01</v>
      </c>
      <c r="F127" s="395" t="s">
        <v>548</v>
      </c>
      <c r="G127" s="396" t="s">
        <v>549</v>
      </c>
      <c r="H127" s="397" t="s">
        <v>550</v>
      </c>
      <c r="I127" s="396" t="s">
        <v>551</v>
      </c>
      <c r="J127" s="397" t="s">
        <v>552</v>
      </c>
      <c r="K127" s="398">
        <v>5</v>
      </c>
      <c r="L127" s="399">
        <f t="shared" si="4"/>
        <v>0.01</v>
      </c>
      <c r="M127" s="460"/>
      <c r="N127" s="461"/>
    </row>
  </sheetData>
  <mergeCells count="8">
    <mergeCell ref="M1:M2"/>
    <mergeCell ref="C44:D44"/>
    <mergeCell ref="A1:A2"/>
    <mergeCell ref="B1:B2"/>
    <mergeCell ref="C1:D2"/>
    <mergeCell ref="F1:J1"/>
    <mergeCell ref="K1:K2"/>
    <mergeCell ref="L1: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47"/>
  <sheetViews>
    <sheetView zoomScale="57" zoomScaleNormal="57" workbookViewId="0">
      <selection activeCell="G11" sqref="G11"/>
    </sheetView>
  </sheetViews>
  <sheetFormatPr defaultColWidth="9.140625" defaultRowHeight="18" x14ac:dyDescent="0.25"/>
  <cols>
    <col min="1" max="1" width="19.85546875" style="25" customWidth="1"/>
    <col min="2" max="2" width="13.140625" style="26" customWidth="1"/>
    <col min="3" max="3" width="4.28515625" style="25" customWidth="1"/>
    <col min="4" max="4" width="60.42578125" style="29" customWidth="1"/>
    <col min="5" max="5" width="13.85546875" style="71" customWidth="1"/>
    <col min="6" max="6" width="23.28515625" style="76" customWidth="1"/>
    <col min="7" max="7" width="23.28515625" style="1" customWidth="1"/>
    <col min="8" max="8" width="19.7109375" style="1" customWidth="1"/>
    <col min="9" max="9" width="20.140625" style="1" customWidth="1"/>
    <col min="10" max="10" width="20.42578125" style="1" customWidth="1"/>
    <col min="11" max="11" width="15.140625" style="28" customWidth="1"/>
    <col min="12" max="12" width="16" style="27" customWidth="1"/>
    <col min="13" max="13" width="100.7109375" style="29" customWidth="1"/>
    <col min="14" max="14" width="99.28515625" style="463" customWidth="1"/>
    <col min="15" max="16384" width="9.140625" style="4"/>
  </cols>
  <sheetData>
    <row r="1" spans="1:254" x14ac:dyDescent="0.25">
      <c r="A1" s="1432" t="s">
        <v>110</v>
      </c>
      <c r="B1" s="1433" t="s">
        <v>6</v>
      </c>
      <c r="C1" s="1432" t="s">
        <v>7</v>
      </c>
      <c r="D1" s="1432"/>
      <c r="E1" s="77" t="s">
        <v>8</v>
      </c>
      <c r="F1" s="1432" t="s">
        <v>56</v>
      </c>
      <c r="G1" s="1432"/>
      <c r="H1" s="1432"/>
      <c r="I1" s="1432"/>
      <c r="J1" s="1432"/>
      <c r="K1" s="1434" t="s">
        <v>9</v>
      </c>
      <c r="L1" s="1435" t="s">
        <v>10</v>
      </c>
      <c r="M1" s="1426" t="s">
        <v>11</v>
      </c>
      <c r="N1" s="289"/>
    </row>
    <row r="2" spans="1:254" ht="36" x14ac:dyDescent="0.25">
      <c r="A2" s="1432"/>
      <c r="B2" s="1433"/>
      <c r="C2" s="1432"/>
      <c r="D2" s="1432"/>
      <c r="E2" s="77" t="e">
        <f>SUM(#REF!,#REF!,#REF!)</f>
        <v>#REF!</v>
      </c>
      <c r="F2" s="72" t="s">
        <v>38</v>
      </c>
      <c r="G2" s="5" t="s">
        <v>12</v>
      </c>
      <c r="H2" s="3" t="s">
        <v>13</v>
      </c>
      <c r="I2" s="5" t="s">
        <v>14</v>
      </c>
      <c r="J2" s="3" t="s">
        <v>15</v>
      </c>
      <c r="K2" s="1434"/>
      <c r="L2" s="1435"/>
      <c r="M2" s="1426"/>
      <c r="N2" s="289" t="s">
        <v>119</v>
      </c>
    </row>
    <row r="3" spans="1:254" s="8" customFormat="1" x14ac:dyDescent="0.2">
      <c r="A3" s="6"/>
      <c r="B3" s="7"/>
      <c r="C3" s="6"/>
      <c r="E3" s="78"/>
      <c r="F3" s="73"/>
      <c r="G3" s="6"/>
      <c r="H3" s="6"/>
      <c r="I3" s="6"/>
      <c r="J3" s="6"/>
      <c r="K3" s="6"/>
      <c r="L3" s="65"/>
      <c r="N3" s="6"/>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ht="19.5" x14ac:dyDescent="0.3">
      <c r="A4" s="1472" t="s">
        <v>739</v>
      </c>
      <c r="B4" s="1473"/>
      <c r="C4" s="1473"/>
      <c r="D4" s="1474"/>
      <c r="E4" s="85">
        <v>8</v>
      </c>
      <c r="F4" s="61"/>
      <c r="G4" s="60"/>
      <c r="H4" s="62"/>
      <c r="I4" s="60"/>
      <c r="J4" s="62"/>
      <c r="K4" s="60"/>
      <c r="L4" s="68"/>
      <c r="M4" s="63"/>
      <c r="N4" s="464"/>
    </row>
    <row r="5" spans="1:254" ht="54" customHeight="1" x14ac:dyDescent="0.25">
      <c r="A5" s="53"/>
      <c r="B5" s="57" t="s">
        <v>335</v>
      </c>
      <c r="C5" s="1475" t="s">
        <v>336</v>
      </c>
      <c r="D5" s="1476"/>
      <c r="E5" s="67"/>
      <c r="F5" s="75"/>
      <c r="G5" s="50"/>
      <c r="H5" s="49"/>
      <c r="I5" s="50"/>
      <c r="J5" s="49"/>
      <c r="K5" s="50"/>
      <c r="L5" s="67"/>
      <c r="M5" s="50"/>
      <c r="N5" s="51"/>
    </row>
    <row r="6" spans="1:254" ht="19.5" x14ac:dyDescent="0.25">
      <c r="A6" s="42"/>
      <c r="B6" s="465"/>
      <c r="C6" s="466"/>
      <c r="D6" s="56"/>
      <c r="E6" s="66"/>
      <c r="F6" s="47"/>
      <c r="G6" s="36"/>
      <c r="H6" s="35"/>
      <c r="I6" s="36"/>
      <c r="J6" s="35"/>
      <c r="K6" s="36"/>
      <c r="L6" s="66"/>
      <c r="M6" s="36"/>
      <c r="N6" s="37"/>
    </row>
    <row r="7" spans="1:254" ht="19.5" x14ac:dyDescent="0.3">
      <c r="A7" s="42"/>
      <c r="B7" s="42"/>
      <c r="C7" s="30" t="s">
        <v>16</v>
      </c>
      <c r="D7" s="70" t="s">
        <v>123</v>
      </c>
      <c r="E7" s="79"/>
      <c r="F7" s="47"/>
      <c r="G7" s="36"/>
      <c r="H7" s="35"/>
      <c r="I7" s="36"/>
      <c r="J7" s="35"/>
      <c r="K7" s="36"/>
      <c r="L7" s="66"/>
      <c r="M7" s="36"/>
      <c r="N7" s="37"/>
    </row>
    <row r="8" spans="1:254" ht="242.25" customHeight="1" x14ac:dyDescent="0.3">
      <c r="A8" s="42"/>
      <c r="B8" s="38"/>
      <c r="C8" s="467">
        <v>1</v>
      </c>
      <c r="D8" s="52" t="s">
        <v>490</v>
      </c>
      <c r="E8" s="80"/>
      <c r="F8" s="74" t="s">
        <v>372</v>
      </c>
      <c r="G8" s="33" t="s">
        <v>371</v>
      </c>
      <c r="H8" s="32" t="s">
        <v>370</v>
      </c>
      <c r="I8" s="33" t="s">
        <v>369</v>
      </c>
      <c r="J8" s="32" t="s">
        <v>740</v>
      </c>
      <c r="K8" s="34">
        <v>5</v>
      </c>
      <c r="L8" s="43">
        <f>IF(K8=1,E8*(1/5),IF(K8=2,E8*(2/5),IF(K8=3,E8*(3/5),IF(K8=4,E8*(4/5),IF(K8=5,E8*(5/5),"sila pilih 1-5")))))</f>
        <v>0</v>
      </c>
      <c r="M8" s="468" t="s">
        <v>741</v>
      </c>
      <c r="N8" s="37"/>
    </row>
    <row r="9" spans="1:254" ht="303.75" customHeight="1" x14ac:dyDescent="0.3">
      <c r="A9" s="42"/>
      <c r="B9" s="38"/>
      <c r="C9" s="467">
        <v>2</v>
      </c>
      <c r="D9" s="469" t="s">
        <v>491</v>
      </c>
      <c r="E9" s="80"/>
      <c r="F9" s="74" t="s">
        <v>372</v>
      </c>
      <c r="G9" s="33" t="s">
        <v>371</v>
      </c>
      <c r="H9" s="32" t="s">
        <v>370</v>
      </c>
      <c r="I9" s="33" t="s">
        <v>369</v>
      </c>
      <c r="J9" s="32" t="s">
        <v>740</v>
      </c>
      <c r="K9" s="34">
        <v>5</v>
      </c>
      <c r="L9" s="43">
        <f>IF(K9=1,E9*(1/5),IF(K9=2,E9*(2/5),IF(K9=3,E9*(3/5),IF(K9=4,E9*(4/5),IF(K9=5,E9*(5/5),"sila pilih 1-5")))))</f>
        <v>0</v>
      </c>
      <c r="M9" s="56" t="s">
        <v>492</v>
      </c>
      <c r="N9" s="37"/>
    </row>
    <row r="10" spans="1:254" ht="19.5" x14ac:dyDescent="0.3">
      <c r="A10" s="42"/>
      <c r="B10" s="42"/>
      <c r="C10" s="30" t="s">
        <v>41</v>
      </c>
      <c r="D10" s="470" t="s">
        <v>125</v>
      </c>
      <c r="E10" s="79"/>
      <c r="F10" s="47"/>
      <c r="G10" s="36"/>
      <c r="H10" s="35"/>
      <c r="I10" s="36"/>
      <c r="J10" s="35"/>
      <c r="K10" s="36"/>
      <c r="L10" s="66"/>
      <c r="M10" s="36"/>
      <c r="N10" s="37"/>
    </row>
    <row r="11" spans="1:254" ht="315.75" customHeight="1" x14ac:dyDescent="0.25">
      <c r="A11" s="42"/>
      <c r="B11" s="41"/>
      <c r="C11" s="471">
        <v>1</v>
      </c>
      <c r="D11" s="472" t="s">
        <v>493</v>
      </c>
      <c r="E11" s="80"/>
      <c r="F11" s="74" t="s">
        <v>372</v>
      </c>
      <c r="G11" s="33" t="s">
        <v>371</v>
      </c>
      <c r="H11" s="32" t="s">
        <v>370</v>
      </c>
      <c r="I11" s="33" t="s">
        <v>369</v>
      </c>
      <c r="J11" s="32" t="s">
        <v>740</v>
      </c>
      <c r="K11" s="34">
        <v>5</v>
      </c>
      <c r="L11" s="43">
        <f>IF(K11=1,E11*(1/5),IF(K11=2,E11*(2/5),IF(K11=3,E11*(3/5),IF(K11=4,E11*(4/5),IF(K11=5,E11*(5/5),"sila pilih 1-5")))))</f>
        <v>0</v>
      </c>
      <c r="M11" s="56" t="s">
        <v>494</v>
      </c>
      <c r="N11" s="37"/>
    </row>
    <row r="12" spans="1:254" ht="285.75" customHeight="1" x14ac:dyDescent="0.25">
      <c r="A12" s="42"/>
      <c r="B12" s="41"/>
      <c r="C12" s="471">
        <v>2</v>
      </c>
      <c r="D12" s="472" t="s">
        <v>338</v>
      </c>
      <c r="E12" s="80"/>
      <c r="F12" s="74" t="s">
        <v>372</v>
      </c>
      <c r="G12" s="33" t="s">
        <v>371</v>
      </c>
      <c r="H12" s="32" t="s">
        <v>370</v>
      </c>
      <c r="I12" s="33" t="s">
        <v>369</v>
      </c>
      <c r="J12" s="32" t="s">
        <v>368</v>
      </c>
      <c r="K12" s="34">
        <v>5</v>
      </c>
      <c r="L12" s="43">
        <f>IF(K12=1,E12*(1/5),IF(K12=2,E12*(2/5),IF(K12=3,E12*(3/5),IF(K12=4,E12*(4/5),IF(K12=5,E12*(5/5),"sila pilih 1-5")))))</f>
        <v>0</v>
      </c>
      <c r="M12" s="56" t="s">
        <v>495</v>
      </c>
      <c r="N12" s="37"/>
    </row>
    <row r="13" spans="1:254" ht="267" customHeight="1" x14ac:dyDescent="0.25">
      <c r="A13" s="42"/>
      <c r="B13" s="41"/>
      <c r="C13" s="471">
        <v>3</v>
      </c>
      <c r="D13" s="472" t="s">
        <v>337</v>
      </c>
      <c r="E13" s="80"/>
      <c r="F13" s="74" t="s">
        <v>372</v>
      </c>
      <c r="G13" s="33" t="s">
        <v>371</v>
      </c>
      <c r="H13" s="32" t="s">
        <v>370</v>
      </c>
      <c r="I13" s="33" t="s">
        <v>369</v>
      </c>
      <c r="J13" s="32" t="s">
        <v>368</v>
      </c>
      <c r="K13" s="34">
        <v>5</v>
      </c>
      <c r="L13" s="43">
        <f>IF(K13=1,E13*(1/5),IF(K13=2,E13*(2/5),IF(K13=3,E13*(3/5),IF(K13=4,E13*(4/5),IF(K13=5,E13*(5/5),"sila pilih 1-5")))))</f>
        <v>0</v>
      </c>
      <c r="M13" s="56" t="s">
        <v>496</v>
      </c>
      <c r="N13" s="37"/>
    </row>
    <row r="14" spans="1:254" ht="245.25" customHeight="1" x14ac:dyDescent="0.25">
      <c r="A14" s="42"/>
      <c r="B14" s="41"/>
      <c r="C14" s="471">
        <v>4</v>
      </c>
      <c r="D14" s="472" t="s">
        <v>339</v>
      </c>
      <c r="E14" s="80"/>
      <c r="F14" s="74" t="s">
        <v>372</v>
      </c>
      <c r="G14" s="33" t="s">
        <v>371</v>
      </c>
      <c r="H14" s="32" t="s">
        <v>370</v>
      </c>
      <c r="I14" s="33" t="s">
        <v>369</v>
      </c>
      <c r="J14" s="32" t="s">
        <v>740</v>
      </c>
      <c r="K14" s="34">
        <v>5</v>
      </c>
      <c r="L14" s="43">
        <f>IF(K14=1,E14*(1/5),IF(K14=2,E14*(2/5),IF(K14=3,E14*(3/5),IF(K14=4,E14*(4/5),IF(K14=5,E14*(5/5),"sila pilih 1-5")))))</f>
        <v>0</v>
      </c>
      <c r="M14" s="56" t="s">
        <v>497</v>
      </c>
      <c r="N14" s="37"/>
    </row>
    <row r="15" spans="1:254" ht="19.5" x14ac:dyDescent="0.3">
      <c r="A15" s="42"/>
      <c r="B15" s="42"/>
      <c r="C15" s="30" t="s">
        <v>42</v>
      </c>
      <c r="D15" s="39" t="s">
        <v>317</v>
      </c>
      <c r="E15" s="79"/>
      <c r="F15" s="47"/>
      <c r="G15" s="36"/>
      <c r="H15" s="35"/>
      <c r="I15" s="36"/>
      <c r="J15" s="35"/>
      <c r="K15" s="36"/>
      <c r="L15" s="66"/>
      <c r="M15" s="36"/>
      <c r="N15" s="37"/>
    </row>
    <row r="16" spans="1:254" ht="250.5" customHeight="1" x14ac:dyDescent="0.25">
      <c r="A16" s="42"/>
      <c r="B16" s="41"/>
      <c r="C16" s="31">
        <v>1</v>
      </c>
      <c r="D16" s="48" t="s">
        <v>136</v>
      </c>
      <c r="E16" s="80"/>
      <c r="F16" s="74" t="s">
        <v>372</v>
      </c>
      <c r="G16" s="33" t="s">
        <v>371</v>
      </c>
      <c r="H16" s="32" t="s">
        <v>370</v>
      </c>
      <c r="I16" s="33" t="s">
        <v>369</v>
      </c>
      <c r="J16" s="32" t="s">
        <v>740</v>
      </c>
      <c r="K16" s="34">
        <v>5</v>
      </c>
      <c r="L16" s="43">
        <f>IF(K16=1,E16*(1/5),IF(K16=2,E16*(2/5),IF(K16=3,E16*(3/5),IF(K16=4,E16*(4/5),IF(K16=5,E16*(5/5),"sila pilih 1-5")))))</f>
        <v>0</v>
      </c>
      <c r="M16" s="56" t="s">
        <v>498</v>
      </c>
      <c r="N16" s="37"/>
    </row>
    <row r="17" spans="1:14" ht="215.25" customHeight="1" x14ac:dyDescent="0.25">
      <c r="A17" s="42"/>
      <c r="B17" s="41"/>
      <c r="C17" s="31">
        <v>2</v>
      </c>
      <c r="D17" s="48" t="s">
        <v>137</v>
      </c>
      <c r="E17" s="80"/>
      <c r="F17" s="74" t="s">
        <v>372</v>
      </c>
      <c r="G17" s="33" t="s">
        <v>371</v>
      </c>
      <c r="H17" s="32" t="s">
        <v>370</v>
      </c>
      <c r="I17" s="33" t="s">
        <v>369</v>
      </c>
      <c r="J17" s="32" t="s">
        <v>740</v>
      </c>
      <c r="K17" s="34">
        <v>5</v>
      </c>
      <c r="L17" s="43">
        <f>IF(K17=1,E17*(1/5),IF(K17=2,E17*(2/5),IF(K17=3,E17*(3/5),IF(K17=4,E17*(4/5),IF(K17=5,E17*(5/5),"sila pilih 1-5")))))</f>
        <v>0</v>
      </c>
      <c r="M17" s="56" t="s">
        <v>499</v>
      </c>
      <c r="N17" s="37"/>
    </row>
    <row r="18" spans="1:14" ht="19.5" x14ac:dyDescent="0.3">
      <c r="A18" s="42"/>
      <c r="B18" s="41"/>
      <c r="C18" s="30" t="s">
        <v>138</v>
      </c>
      <c r="D18" s="40" t="s">
        <v>139</v>
      </c>
      <c r="E18" s="79"/>
      <c r="F18" s="74"/>
      <c r="G18" s="33"/>
      <c r="H18" s="32"/>
      <c r="I18" s="33"/>
      <c r="J18" s="32"/>
      <c r="K18" s="36"/>
      <c r="L18" s="66"/>
      <c r="M18" s="36"/>
      <c r="N18" s="37"/>
    </row>
    <row r="19" spans="1:14" ht="226.5" customHeight="1" x14ac:dyDescent="0.25">
      <c r="A19" s="42"/>
      <c r="B19" s="41"/>
      <c r="C19" s="31">
        <v>1</v>
      </c>
      <c r="D19" s="48" t="s">
        <v>340</v>
      </c>
      <c r="E19" s="80"/>
      <c r="F19" s="74" t="s">
        <v>372</v>
      </c>
      <c r="G19" s="33" t="s">
        <v>371</v>
      </c>
      <c r="H19" s="32" t="s">
        <v>370</v>
      </c>
      <c r="I19" s="33" t="s">
        <v>369</v>
      </c>
      <c r="J19" s="32" t="s">
        <v>740</v>
      </c>
      <c r="K19" s="34">
        <v>5</v>
      </c>
      <c r="L19" s="43">
        <f>IF(K19=1,E19*(1/5),IF(K19=2,E19*(2/5),IF(K19=3,E19*(3/5),IF(K19=4,E19*(4/5),IF(K19=5,E19*(5/5),"sila pilih 1-5")))))</f>
        <v>0</v>
      </c>
      <c r="M19" s="56" t="s">
        <v>500</v>
      </c>
      <c r="N19" s="37"/>
    </row>
    <row r="20" spans="1:14" ht="270.75" customHeight="1" x14ac:dyDescent="0.25">
      <c r="A20" s="42"/>
      <c r="B20" s="41"/>
      <c r="C20" s="31">
        <v>2</v>
      </c>
      <c r="D20" s="48" t="s">
        <v>501</v>
      </c>
      <c r="E20" s="80"/>
      <c r="F20" s="74" t="s">
        <v>372</v>
      </c>
      <c r="G20" s="33" t="s">
        <v>371</v>
      </c>
      <c r="H20" s="32" t="s">
        <v>370</v>
      </c>
      <c r="I20" s="33" t="s">
        <v>369</v>
      </c>
      <c r="J20" s="32" t="s">
        <v>740</v>
      </c>
      <c r="K20" s="34">
        <v>5</v>
      </c>
      <c r="L20" s="43">
        <f>IF(K20=1,E20*(1/5),IF(K20=2,E20*(2/5),IF(K20=3,E20*(3/5),IF(K20=4,E20*(4/5),IF(K20=5,E20*(5/5),"sila pilih 1-5")))))</f>
        <v>0</v>
      </c>
      <c r="M20" s="56" t="s">
        <v>502</v>
      </c>
      <c r="N20" s="37"/>
    </row>
    <row r="21" spans="1:14" ht="45" customHeight="1" x14ac:dyDescent="0.25">
      <c r="A21" s="53"/>
      <c r="B21" s="57" t="s">
        <v>341</v>
      </c>
      <c r="C21" s="1475" t="s">
        <v>342</v>
      </c>
      <c r="D21" s="1476"/>
      <c r="E21" s="67"/>
      <c r="F21" s="473"/>
      <c r="G21" s="474"/>
      <c r="H21" s="475"/>
      <c r="I21" s="474"/>
      <c r="J21" s="475"/>
      <c r="K21" s="476"/>
      <c r="L21" s="477"/>
      <c r="M21" s="50"/>
      <c r="N21" s="51"/>
    </row>
    <row r="22" spans="1:14" ht="19.5" x14ac:dyDescent="0.3">
      <c r="A22" s="42"/>
      <c r="B22" s="42"/>
      <c r="C22" s="30" t="s">
        <v>16</v>
      </c>
      <c r="D22" s="70" t="s">
        <v>123</v>
      </c>
      <c r="E22" s="79"/>
      <c r="F22" s="74"/>
      <c r="G22" s="33"/>
      <c r="H22" s="32"/>
      <c r="I22" s="33"/>
      <c r="J22" s="32"/>
      <c r="K22" s="36"/>
      <c r="L22" s="66"/>
      <c r="M22" s="36"/>
      <c r="N22" s="37"/>
    </row>
    <row r="23" spans="1:14" ht="243.75" customHeight="1" x14ac:dyDescent="0.3">
      <c r="A23" s="42"/>
      <c r="B23" s="38"/>
      <c r="C23" s="467">
        <v>1</v>
      </c>
      <c r="D23" s="52" t="s">
        <v>490</v>
      </c>
      <c r="E23" s="80"/>
      <c r="F23" s="74" t="s">
        <v>372</v>
      </c>
      <c r="G23" s="33" t="s">
        <v>371</v>
      </c>
      <c r="H23" s="32" t="s">
        <v>370</v>
      </c>
      <c r="I23" s="33" t="s">
        <v>369</v>
      </c>
      <c r="J23" s="32" t="s">
        <v>740</v>
      </c>
      <c r="K23" s="34">
        <v>5</v>
      </c>
      <c r="L23" s="43">
        <f>IF(K23=1,E23*(1/5),IF(K23=2,E23*(2/5),IF(K23=3,E23*(3/5),IF(K23=4,E23*(4/5),IF(K23=5,E23*(5/5),"sila pilih 1-5")))))</f>
        <v>0</v>
      </c>
      <c r="M23" s="468" t="s">
        <v>742</v>
      </c>
      <c r="N23" s="37"/>
    </row>
    <row r="24" spans="1:14" ht="289.5" customHeight="1" x14ac:dyDescent="0.3">
      <c r="A24" s="42"/>
      <c r="B24" s="38"/>
      <c r="C24" s="467">
        <v>2</v>
      </c>
      <c r="D24" s="469" t="s">
        <v>491</v>
      </c>
      <c r="E24" s="80"/>
      <c r="F24" s="74" t="s">
        <v>372</v>
      </c>
      <c r="G24" s="33" t="s">
        <v>371</v>
      </c>
      <c r="H24" s="32" t="s">
        <v>370</v>
      </c>
      <c r="I24" s="33" t="s">
        <v>369</v>
      </c>
      <c r="J24" s="32" t="s">
        <v>740</v>
      </c>
      <c r="K24" s="34">
        <v>5</v>
      </c>
      <c r="L24" s="43">
        <f>IF(K24=1,E24*(1/5),IF(K24=2,E24*(2/5),IF(K24=3,E24*(3/5),IF(K24=4,E24*(4/5),IF(K24=5,E24*(5/5),"sila pilih 1-5")))))</f>
        <v>0</v>
      </c>
      <c r="M24" s="56" t="s">
        <v>492</v>
      </c>
      <c r="N24" s="37"/>
    </row>
    <row r="25" spans="1:14" ht="19.5" x14ac:dyDescent="0.3">
      <c r="A25" s="42"/>
      <c r="B25" s="42"/>
      <c r="C25" s="30" t="s">
        <v>41</v>
      </c>
      <c r="D25" s="70" t="s">
        <v>125</v>
      </c>
      <c r="E25" s="79"/>
      <c r="F25" s="74"/>
      <c r="G25" s="33"/>
      <c r="H25" s="32"/>
      <c r="I25" s="33"/>
      <c r="J25" s="32"/>
      <c r="K25" s="36"/>
      <c r="L25" s="66"/>
      <c r="M25" s="36"/>
      <c r="N25" s="37"/>
    </row>
    <row r="26" spans="1:14" ht="315.75" customHeight="1" x14ac:dyDescent="0.25">
      <c r="A26" s="42"/>
      <c r="B26" s="41"/>
      <c r="C26" s="471">
        <v>1</v>
      </c>
      <c r="D26" s="472" t="s">
        <v>493</v>
      </c>
      <c r="E26" s="80"/>
      <c r="F26" s="74" t="s">
        <v>372</v>
      </c>
      <c r="G26" s="33" t="s">
        <v>371</v>
      </c>
      <c r="H26" s="32" t="s">
        <v>370</v>
      </c>
      <c r="I26" s="33" t="s">
        <v>369</v>
      </c>
      <c r="J26" s="32" t="s">
        <v>740</v>
      </c>
      <c r="K26" s="34">
        <v>5</v>
      </c>
      <c r="L26" s="43">
        <f>IF(K26=1,E26*(1/5),IF(K26=2,E26*(2/5),IF(K26=3,E26*(3/5),IF(K26=4,E26*(4/5),IF(K26=5,E26*(5/5),"sila pilih 1-5")))))</f>
        <v>0</v>
      </c>
      <c r="M26" s="56" t="s">
        <v>494</v>
      </c>
      <c r="N26" s="37"/>
    </row>
    <row r="27" spans="1:14" ht="19.5" x14ac:dyDescent="0.3">
      <c r="A27" s="42"/>
      <c r="B27" s="42"/>
      <c r="C27" s="30"/>
      <c r="D27" s="70"/>
      <c r="E27" s="79"/>
      <c r="F27" s="74"/>
      <c r="G27" s="33"/>
      <c r="H27" s="32"/>
      <c r="I27" s="33"/>
      <c r="J27" s="32"/>
      <c r="K27" s="36"/>
      <c r="L27" s="66"/>
      <c r="M27" s="36"/>
      <c r="N27" s="37"/>
    </row>
    <row r="28" spans="1:14" ht="299.25" customHeight="1" x14ac:dyDescent="0.25">
      <c r="A28" s="42"/>
      <c r="B28" s="41"/>
      <c r="C28" s="471">
        <v>1</v>
      </c>
      <c r="D28" s="472" t="s">
        <v>343</v>
      </c>
      <c r="E28" s="80"/>
      <c r="F28" s="74" t="s">
        <v>372</v>
      </c>
      <c r="G28" s="33" t="s">
        <v>371</v>
      </c>
      <c r="H28" s="32" t="s">
        <v>370</v>
      </c>
      <c r="I28" s="33" t="s">
        <v>369</v>
      </c>
      <c r="J28" s="32" t="s">
        <v>740</v>
      </c>
      <c r="K28" s="34">
        <v>5</v>
      </c>
      <c r="L28" s="43">
        <f>IF(K28=1,E28*(1/5),IF(K28=2,E28*(2/5),IF(K28=3,E28*(3/5),IF(K28=4,E28*(4/5),IF(K28=5,E28*(5/5),"sila pilih 1-5")))))</f>
        <v>0</v>
      </c>
      <c r="M28" s="56" t="s">
        <v>503</v>
      </c>
      <c r="N28" s="37"/>
    </row>
    <row r="29" spans="1:14" ht="358.5" customHeight="1" x14ac:dyDescent="0.25">
      <c r="A29" s="42"/>
      <c r="B29" s="41"/>
      <c r="C29" s="471">
        <v>2</v>
      </c>
      <c r="D29" s="472" t="s">
        <v>504</v>
      </c>
      <c r="E29" s="80"/>
      <c r="F29" s="74" t="s">
        <v>372</v>
      </c>
      <c r="G29" s="33" t="s">
        <v>371</v>
      </c>
      <c r="H29" s="32" t="s">
        <v>370</v>
      </c>
      <c r="I29" s="33" t="s">
        <v>369</v>
      </c>
      <c r="J29" s="32" t="s">
        <v>740</v>
      </c>
      <c r="K29" s="34">
        <v>5</v>
      </c>
      <c r="L29" s="43">
        <f>IF(K29=1,E29*(1/5),IF(K29=2,E29*(2/5),IF(K29=3,E29*(3/5),IF(K29=4,E29*(4/5),IF(K29=5,E29*(5/5),"sila pilih 1-5")))))</f>
        <v>0</v>
      </c>
      <c r="M29" s="56" t="s">
        <v>505</v>
      </c>
      <c r="N29" s="37"/>
    </row>
    <row r="30" spans="1:14" ht="370.5" x14ac:dyDescent="0.25">
      <c r="A30" s="42"/>
      <c r="B30" s="41"/>
      <c r="C30" s="471">
        <v>4</v>
      </c>
      <c r="D30" s="472" t="s">
        <v>506</v>
      </c>
      <c r="E30" s="80"/>
      <c r="F30" s="74" t="s">
        <v>372</v>
      </c>
      <c r="G30" s="33" t="s">
        <v>371</v>
      </c>
      <c r="H30" s="32" t="s">
        <v>370</v>
      </c>
      <c r="I30" s="33" t="s">
        <v>369</v>
      </c>
      <c r="J30" s="32" t="s">
        <v>740</v>
      </c>
      <c r="K30" s="34">
        <v>5</v>
      </c>
      <c r="L30" s="43">
        <f>IF(K30=1,E30*(1/5),IF(K30=2,E30*(2/5),IF(K30=3,E30*(3/5),IF(K30=4,E30*(4/5),IF(K30=5,E30*(5/5),"sila pilih 1-5")))))</f>
        <v>0</v>
      </c>
      <c r="M30" s="56" t="s">
        <v>507</v>
      </c>
      <c r="N30" s="37"/>
    </row>
    <row r="31" spans="1:14" ht="19.5" x14ac:dyDescent="0.3">
      <c r="A31" s="42"/>
      <c r="B31" s="42"/>
      <c r="C31" s="30" t="s">
        <v>42</v>
      </c>
      <c r="D31" s="39" t="s">
        <v>317</v>
      </c>
      <c r="E31" s="79"/>
      <c r="F31" s="74"/>
      <c r="G31" s="33"/>
      <c r="H31" s="32"/>
      <c r="I31" s="33"/>
      <c r="J31" s="32"/>
      <c r="K31" s="36"/>
      <c r="L31" s="66"/>
      <c r="M31" s="36"/>
      <c r="N31" s="37"/>
    </row>
    <row r="32" spans="1:14" ht="246" customHeight="1" x14ac:dyDescent="0.25">
      <c r="A32" s="42"/>
      <c r="B32" s="41"/>
      <c r="C32" s="31">
        <v>1</v>
      </c>
      <c r="D32" s="52" t="s">
        <v>344</v>
      </c>
      <c r="E32" s="80"/>
      <c r="F32" s="74" t="s">
        <v>372</v>
      </c>
      <c r="G32" s="33" t="s">
        <v>371</v>
      </c>
      <c r="H32" s="32" t="s">
        <v>370</v>
      </c>
      <c r="I32" s="33" t="s">
        <v>369</v>
      </c>
      <c r="J32" s="32" t="s">
        <v>740</v>
      </c>
      <c r="K32" s="34">
        <v>5</v>
      </c>
      <c r="L32" s="43">
        <f>IF(K32=1,E32*(1/5),IF(K32=2,E32*(2/5),IF(K32=3,E32*(3/5),IF(K32=4,E32*(4/5),IF(K32=5,E32*(5/5),"sila pilih 1-5")))))</f>
        <v>0</v>
      </c>
      <c r="M32" s="56" t="s">
        <v>508</v>
      </c>
      <c r="N32" s="37"/>
    </row>
    <row r="33" spans="1:14" ht="19.5" x14ac:dyDescent="0.3">
      <c r="A33" s="42"/>
      <c r="B33" s="42"/>
      <c r="C33" s="30" t="s">
        <v>138</v>
      </c>
      <c r="D33" s="40" t="s">
        <v>139</v>
      </c>
      <c r="E33" s="79"/>
      <c r="F33" s="74"/>
      <c r="G33" s="33"/>
      <c r="H33" s="32"/>
      <c r="I33" s="33"/>
      <c r="J33" s="32"/>
      <c r="K33" s="36"/>
      <c r="L33" s="66"/>
      <c r="M33" s="36"/>
      <c r="N33" s="37"/>
    </row>
    <row r="34" spans="1:14" ht="267" customHeight="1" x14ac:dyDescent="0.25">
      <c r="A34" s="42"/>
      <c r="B34" s="41"/>
      <c r="C34" s="31">
        <v>1</v>
      </c>
      <c r="D34" s="48" t="s">
        <v>345</v>
      </c>
      <c r="E34" s="80"/>
      <c r="F34" s="74" t="s">
        <v>372</v>
      </c>
      <c r="G34" s="33" t="s">
        <v>371</v>
      </c>
      <c r="H34" s="32" t="s">
        <v>370</v>
      </c>
      <c r="I34" s="33" t="s">
        <v>369</v>
      </c>
      <c r="J34" s="32" t="s">
        <v>740</v>
      </c>
      <c r="K34" s="34">
        <v>5</v>
      </c>
      <c r="L34" s="43">
        <f>IF(K34=1,E34*(1/5),IF(K34=2,E34*(2/5),IF(K34=3,E34*(3/5),IF(K34=4,E34*(4/5),IF(K34=5,E34*(5/5),"sila pilih 1-5")))))</f>
        <v>0</v>
      </c>
      <c r="M34" s="56" t="s">
        <v>509</v>
      </c>
      <c r="N34" s="37"/>
    </row>
    <row r="35" spans="1:14" ht="312" x14ac:dyDescent="0.25">
      <c r="A35" s="42"/>
      <c r="B35" s="41"/>
      <c r="C35" s="31">
        <v>2</v>
      </c>
      <c r="D35" s="48" t="s">
        <v>510</v>
      </c>
      <c r="E35" s="80"/>
      <c r="F35" s="74" t="s">
        <v>372</v>
      </c>
      <c r="G35" s="33" t="s">
        <v>371</v>
      </c>
      <c r="H35" s="32" t="s">
        <v>370</v>
      </c>
      <c r="I35" s="33" t="s">
        <v>369</v>
      </c>
      <c r="J35" s="32" t="s">
        <v>740</v>
      </c>
      <c r="K35" s="36"/>
      <c r="L35" s="66"/>
      <c r="M35" s="56" t="s">
        <v>511</v>
      </c>
      <c r="N35" s="37"/>
    </row>
    <row r="36" spans="1:14" ht="39" x14ac:dyDescent="0.25">
      <c r="A36" s="53"/>
      <c r="B36" s="57" t="s">
        <v>346</v>
      </c>
      <c r="C36" s="58"/>
      <c r="D36" s="55" t="s">
        <v>347</v>
      </c>
      <c r="E36" s="67"/>
      <c r="F36" s="478"/>
      <c r="G36" s="479"/>
      <c r="H36" s="480"/>
      <c r="I36" s="479"/>
      <c r="J36" s="480"/>
      <c r="K36" s="50"/>
      <c r="L36" s="67"/>
      <c r="M36" s="50"/>
      <c r="N36" s="51"/>
    </row>
    <row r="37" spans="1:14" ht="19.5" x14ac:dyDescent="0.3">
      <c r="A37" s="42"/>
      <c r="B37" s="42"/>
      <c r="C37" s="30" t="s">
        <v>16</v>
      </c>
      <c r="D37" s="70" t="s">
        <v>123</v>
      </c>
      <c r="E37" s="79"/>
      <c r="F37" s="74"/>
      <c r="G37" s="33"/>
      <c r="H37" s="32"/>
      <c r="I37" s="33"/>
      <c r="J37" s="32"/>
      <c r="K37" s="36"/>
      <c r="L37" s="66"/>
      <c r="M37" s="36"/>
      <c r="N37" s="37"/>
    </row>
    <row r="38" spans="1:14" ht="57" x14ac:dyDescent="0.3">
      <c r="A38" s="42"/>
      <c r="B38" s="42"/>
      <c r="C38" s="30"/>
      <c r="D38" s="70"/>
      <c r="E38" s="79"/>
      <c r="F38" s="74"/>
      <c r="G38" s="33"/>
      <c r="H38" s="32"/>
      <c r="I38" s="33"/>
      <c r="J38" s="32"/>
      <c r="K38" s="36"/>
      <c r="L38" s="66"/>
      <c r="M38" s="481" t="s">
        <v>512</v>
      </c>
      <c r="N38" s="37"/>
    </row>
    <row r="39" spans="1:14" ht="252.75" customHeight="1" x14ac:dyDescent="0.25">
      <c r="A39" s="42"/>
      <c r="B39" s="41"/>
      <c r="C39" s="31">
        <v>1</v>
      </c>
      <c r="D39" s="52" t="s">
        <v>490</v>
      </c>
      <c r="E39" s="80"/>
      <c r="F39" s="74" t="s">
        <v>372</v>
      </c>
      <c r="G39" s="33" t="s">
        <v>371</v>
      </c>
      <c r="H39" s="32" t="s">
        <v>370</v>
      </c>
      <c r="I39" s="33" t="s">
        <v>369</v>
      </c>
      <c r="J39" s="32" t="s">
        <v>740</v>
      </c>
      <c r="K39" s="34">
        <v>5</v>
      </c>
      <c r="L39" s="43">
        <f>IF(K39=1,E39*(1/5),IF(K39=2,E39*(2/5),IF(K39=3,E39*(3/5),IF(K39=4,E39*(4/5),IF(K39=5,E39*(5/5),"sila pilih 1-5")))))</f>
        <v>0</v>
      </c>
      <c r="M39" s="468" t="s">
        <v>743</v>
      </c>
      <c r="N39" s="37"/>
    </row>
    <row r="40" spans="1:14" ht="294" customHeight="1" x14ac:dyDescent="0.25">
      <c r="A40" s="42"/>
      <c r="B40" s="41"/>
      <c r="C40" s="31">
        <v>2</v>
      </c>
      <c r="D40" s="469" t="s">
        <v>491</v>
      </c>
      <c r="E40" s="80"/>
      <c r="F40" s="74" t="s">
        <v>372</v>
      </c>
      <c r="G40" s="33" t="s">
        <v>371</v>
      </c>
      <c r="H40" s="32" t="s">
        <v>370</v>
      </c>
      <c r="I40" s="33" t="s">
        <v>369</v>
      </c>
      <c r="J40" s="32" t="s">
        <v>740</v>
      </c>
      <c r="K40" s="34">
        <v>5</v>
      </c>
      <c r="L40" s="43">
        <f>IF(K40=1,E40*(1/5),IF(K40=2,E40*(2/5),IF(K40=3,E40*(3/5),IF(K40=4,E40*(4/5),IF(K40=5,E40*(5/5),"sila pilih 1-5")))))</f>
        <v>0</v>
      </c>
      <c r="M40" s="56" t="s">
        <v>492</v>
      </c>
      <c r="N40" s="37"/>
    </row>
    <row r="41" spans="1:14" ht="19.5" x14ac:dyDescent="0.3">
      <c r="A41" s="42"/>
      <c r="B41" s="42"/>
      <c r="C41" s="30" t="s">
        <v>41</v>
      </c>
      <c r="D41" s="70" t="s">
        <v>125</v>
      </c>
      <c r="E41" s="79"/>
      <c r="F41" s="74"/>
      <c r="G41" s="33"/>
      <c r="H41" s="32"/>
      <c r="I41" s="33"/>
      <c r="J41" s="32"/>
      <c r="K41" s="36"/>
      <c r="L41" s="66"/>
      <c r="M41" s="36"/>
      <c r="N41" s="37"/>
    </row>
    <row r="42" spans="1:14" ht="370.5" x14ac:dyDescent="0.3">
      <c r="A42" s="42"/>
      <c r="B42" s="42"/>
      <c r="C42" s="467">
        <v>1</v>
      </c>
      <c r="D42" s="472" t="s">
        <v>493</v>
      </c>
      <c r="E42" s="79"/>
      <c r="F42" s="74"/>
      <c r="G42" s="33"/>
      <c r="H42" s="32"/>
      <c r="I42" s="33"/>
      <c r="J42" s="32"/>
      <c r="K42" s="36"/>
      <c r="L42" s="66"/>
      <c r="M42" s="56" t="s">
        <v>513</v>
      </c>
      <c r="N42" s="45"/>
    </row>
    <row r="43" spans="1:14" ht="321" customHeight="1" x14ac:dyDescent="0.25">
      <c r="A43" s="42"/>
      <c r="B43" s="41"/>
      <c r="C43" s="471">
        <v>2</v>
      </c>
      <c r="D43" s="472" t="s">
        <v>514</v>
      </c>
      <c r="E43" s="80"/>
      <c r="F43" s="74" t="s">
        <v>372</v>
      </c>
      <c r="G43" s="33" t="s">
        <v>371</v>
      </c>
      <c r="H43" s="32" t="s">
        <v>370</v>
      </c>
      <c r="I43" s="33" t="s">
        <v>369</v>
      </c>
      <c r="J43" s="32" t="s">
        <v>740</v>
      </c>
      <c r="K43" s="34">
        <v>5</v>
      </c>
      <c r="L43" s="43">
        <f>IF(K43=1,E43*(1/5),IF(K43=2,E43*(2/5),IF(K43=3,E43*(3/5),IF(K43=4,E43*(4/5),IF(K43=5,E43*(5/5),"sila pilih 1-5")))))</f>
        <v>0</v>
      </c>
      <c r="M43" s="56" t="s">
        <v>515</v>
      </c>
      <c r="N43" s="4"/>
    </row>
    <row r="44" spans="1:14" ht="409.6" customHeight="1" x14ac:dyDescent="0.25">
      <c r="A44" s="42"/>
      <c r="B44" s="41"/>
      <c r="C44" s="471">
        <v>3</v>
      </c>
      <c r="D44" s="472" t="s">
        <v>516</v>
      </c>
      <c r="E44" s="80"/>
      <c r="F44" s="74" t="s">
        <v>372</v>
      </c>
      <c r="G44" s="33" t="s">
        <v>371</v>
      </c>
      <c r="H44" s="32" t="s">
        <v>370</v>
      </c>
      <c r="I44" s="33" t="s">
        <v>369</v>
      </c>
      <c r="J44" s="32" t="s">
        <v>740</v>
      </c>
      <c r="K44" s="34">
        <v>5</v>
      </c>
      <c r="L44" s="43">
        <f>IF(K44=1,E44*(1/5),IF(K44=2,E44*(2/5),IF(K44=3,E44*(3/5),IF(K44=4,E44*(4/5),IF(K44=5,E44*(5/5),"sila pilih 1-5")))))</f>
        <v>0</v>
      </c>
      <c r="M44" s="56" t="s">
        <v>517</v>
      </c>
      <c r="N44" s="37"/>
    </row>
    <row r="45" spans="1:14" ht="259.5" customHeight="1" x14ac:dyDescent="0.25">
      <c r="A45" s="42"/>
      <c r="B45" s="41"/>
      <c r="C45" s="471">
        <v>4</v>
      </c>
      <c r="D45" s="472" t="s">
        <v>348</v>
      </c>
      <c r="E45" s="80"/>
      <c r="F45" s="74" t="s">
        <v>372</v>
      </c>
      <c r="G45" s="33" t="s">
        <v>371</v>
      </c>
      <c r="H45" s="32" t="s">
        <v>370</v>
      </c>
      <c r="I45" s="33" t="s">
        <v>369</v>
      </c>
      <c r="J45" s="32" t="s">
        <v>740</v>
      </c>
      <c r="K45" s="34">
        <v>5</v>
      </c>
      <c r="L45" s="43">
        <f>IF(K45=1,E45*(1/5),IF(K45=2,E45*(2/5),IF(K45=3,E45*(3/5),IF(K45=4,E45*(4/5),IF(K45=5,E45*(5/5),"sila pilih 1-5")))))</f>
        <v>0</v>
      </c>
      <c r="M45" s="56" t="s">
        <v>518</v>
      </c>
      <c r="N45" s="37"/>
    </row>
    <row r="46" spans="1:14" ht="261" customHeight="1" x14ac:dyDescent="0.25">
      <c r="A46" s="42"/>
      <c r="B46" s="41"/>
      <c r="C46" s="471">
        <v>5</v>
      </c>
      <c r="D46" s="472" t="s">
        <v>349</v>
      </c>
      <c r="E46" s="80"/>
      <c r="F46" s="74" t="s">
        <v>372</v>
      </c>
      <c r="G46" s="33" t="s">
        <v>371</v>
      </c>
      <c r="H46" s="32" t="s">
        <v>370</v>
      </c>
      <c r="I46" s="33" t="s">
        <v>369</v>
      </c>
      <c r="J46" s="32" t="s">
        <v>740</v>
      </c>
      <c r="K46" s="34">
        <v>5</v>
      </c>
      <c r="L46" s="43">
        <f>IF(K46=1,E46*(1/5),IF(K46=2,E46*(2/5),IF(K46=3,E46*(3/5),IF(K46=4,E46*(4/5),IF(K46=5,E46*(5/5),"sila pilih 1-5")))))</f>
        <v>0</v>
      </c>
      <c r="M46" s="56" t="s">
        <v>519</v>
      </c>
      <c r="N46" s="37"/>
    </row>
    <row r="47" spans="1:14" ht="19.5" x14ac:dyDescent="0.3">
      <c r="A47" s="42"/>
      <c r="B47" s="42"/>
      <c r="C47" s="30" t="s">
        <v>42</v>
      </c>
      <c r="D47" s="39" t="s">
        <v>317</v>
      </c>
      <c r="E47" s="79"/>
      <c r="F47" s="74"/>
      <c r="G47" s="33"/>
      <c r="H47" s="32"/>
      <c r="I47" s="33"/>
      <c r="J47" s="32"/>
      <c r="K47" s="36"/>
      <c r="L47" s="66"/>
      <c r="M47" s="36"/>
      <c r="N47" s="37"/>
    </row>
    <row r="48" spans="1:14" ht="250.5" customHeight="1" x14ac:dyDescent="0.25">
      <c r="A48" s="42"/>
      <c r="B48" s="41"/>
      <c r="C48" s="31">
        <v>1</v>
      </c>
      <c r="D48" s="48" t="s">
        <v>136</v>
      </c>
      <c r="E48" s="80"/>
      <c r="F48" s="74" t="s">
        <v>372</v>
      </c>
      <c r="G48" s="33" t="s">
        <v>371</v>
      </c>
      <c r="H48" s="32" t="s">
        <v>370</v>
      </c>
      <c r="I48" s="33" t="s">
        <v>369</v>
      </c>
      <c r="J48" s="32" t="s">
        <v>740</v>
      </c>
      <c r="K48" s="34">
        <v>5</v>
      </c>
      <c r="L48" s="43">
        <f>IF(K48=1,E48*(1/5),IF(K48=2,E48*(2/5),IF(K48=3,E48*(3/5),IF(K48=4,E48*(4/5),IF(K48=5,E48*(5/5),"sila pilih 1-5")))))</f>
        <v>0</v>
      </c>
      <c r="M48" s="56" t="s">
        <v>520</v>
      </c>
      <c r="N48" s="37"/>
    </row>
    <row r="49" spans="1:14" ht="215.25" customHeight="1" x14ac:dyDescent="0.25">
      <c r="A49" s="42"/>
      <c r="B49" s="41"/>
      <c r="C49" s="31">
        <v>2</v>
      </c>
      <c r="D49" s="48" t="s">
        <v>137</v>
      </c>
      <c r="E49" s="80"/>
      <c r="F49" s="74" t="s">
        <v>372</v>
      </c>
      <c r="G49" s="33" t="s">
        <v>371</v>
      </c>
      <c r="H49" s="32" t="s">
        <v>370</v>
      </c>
      <c r="I49" s="33" t="s">
        <v>369</v>
      </c>
      <c r="J49" s="32" t="s">
        <v>740</v>
      </c>
      <c r="K49" s="34">
        <v>5</v>
      </c>
      <c r="L49" s="43">
        <f>IF(K49=1,E49*(1/5),IF(K49=2,E49*(2/5),IF(K49=3,E49*(3/5),IF(K49=4,E49*(4/5),IF(K49=5,E49*(5/5),"sila pilih 1-5")))))</f>
        <v>0</v>
      </c>
      <c r="M49" s="56" t="s">
        <v>499</v>
      </c>
      <c r="N49" s="37"/>
    </row>
    <row r="50" spans="1:14" ht="19.5" x14ac:dyDescent="0.3">
      <c r="A50" s="42"/>
      <c r="B50" s="42"/>
      <c r="C50" s="30" t="s">
        <v>138</v>
      </c>
      <c r="D50" s="40" t="s">
        <v>139</v>
      </c>
      <c r="E50" s="79"/>
      <c r="F50" s="74"/>
      <c r="G50" s="33"/>
      <c r="H50" s="32"/>
      <c r="I50" s="33"/>
      <c r="J50" s="32"/>
      <c r="K50" s="36"/>
      <c r="L50" s="66"/>
      <c r="M50" s="36"/>
      <c r="N50" s="37"/>
    </row>
    <row r="51" spans="1:14" ht="281.25" customHeight="1" x14ac:dyDescent="0.25">
      <c r="A51" s="482"/>
      <c r="B51" s="483"/>
      <c r="C51" s="484">
        <v>1</v>
      </c>
      <c r="D51" s="485" t="s">
        <v>350</v>
      </c>
      <c r="E51" s="80"/>
      <c r="F51" s="74" t="s">
        <v>372</v>
      </c>
      <c r="G51" s="33" t="s">
        <v>371</v>
      </c>
      <c r="H51" s="32" t="s">
        <v>370</v>
      </c>
      <c r="I51" s="33" t="s">
        <v>369</v>
      </c>
      <c r="J51" s="32" t="s">
        <v>740</v>
      </c>
      <c r="K51" s="34">
        <v>5</v>
      </c>
      <c r="L51" s="43">
        <f>IF(K51=1,E51*(1/5),IF(K51=2,E51*(2/5),IF(K51=3,E51*(3/5),IF(K51=4,E51*(4/5),IF(K51=5,E51*(5/5),"sila pilih 1-5")))))</f>
        <v>0</v>
      </c>
      <c r="M51" s="56" t="s">
        <v>521</v>
      </c>
      <c r="N51" s="37"/>
    </row>
    <row r="52" spans="1:14" ht="19.5" x14ac:dyDescent="0.25">
      <c r="A52" s="53"/>
      <c r="B52" s="57" t="s">
        <v>351</v>
      </c>
      <c r="C52" s="58"/>
      <c r="D52" s="55" t="s">
        <v>352</v>
      </c>
      <c r="E52" s="67"/>
      <c r="F52" s="478"/>
      <c r="G52" s="479"/>
      <c r="H52" s="480"/>
      <c r="I52" s="479"/>
      <c r="J52" s="480"/>
      <c r="K52" s="50"/>
      <c r="L52" s="67"/>
      <c r="M52" s="50"/>
      <c r="N52" s="51"/>
    </row>
    <row r="53" spans="1:14" ht="19.5" x14ac:dyDescent="0.3">
      <c r="A53" s="42"/>
      <c r="B53" s="42"/>
      <c r="C53" s="30" t="s">
        <v>16</v>
      </c>
      <c r="D53" s="70" t="s">
        <v>123</v>
      </c>
      <c r="E53" s="84"/>
      <c r="F53" s="74"/>
      <c r="G53" s="33"/>
      <c r="H53" s="32"/>
      <c r="I53" s="33"/>
      <c r="J53" s="32"/>
      <c r="K53" s="36"/>
      <c r="L53" s="66"/>
      <c r="M53" s="36"/>
      <c r="N53" s="37"/>
    </row>
    <row r="54" spans="1:14" ht="291" customHeight="1" x14ac:dyDescent="0.3">
      <c r="A54" s="42"/>
      <c r="B54" s="38"/>
      <c r="C54" s="31">
        <v>1</v>
      </c>
      <c r="D54" s="469" t="s">
        <v>522</v>
      </c>
      <c r="F54" s="74" t="s">
        <v>372</v>
      </c>
      <c r="G54" s="33" t="s">
        <v>371</v>
      </c>
      <c r="H54" s="32" t="s">
        <v>370</v>
      </c>
      <c r="I54" s="33" t="s">
        <v>369</v>
      </c>
      <c r="J54" s="32" t="s">
        <v>740</v>
      </c>
      <c r="K54" s="34">
        <v>5</v>
      </c>
      <c r="L54" s="43">
        <f>IF(K54=1,E53*(1/5),IF(K54=2,E53*(2/5),IF(K54=3,E53*(3/5),IF(K54=4,E53*(4/5),IF(K54=5,E53*(5/5),"sila pilih 1-5")))))</f>
        <v>0</v>
      </c>
      <c r="M54" s="56" t="s">
        <v>523</v>
      </c>
      <c r="N54" s="37"/>
    </row>
    <row r="55" spans="1:14" ht="19.5" x14ac:dyDescent="0.3">
      <c r="A55" s="42"/>
      <c r="B55" s="38"/>
      <c r="C55" s="30"/>
      <c r="D55" s="70"/>
      <c r="E55" s="79"/>
      <c r="F55" s="74"/>
      <c r="G55" s="33"/>
      <c r="H55" s="32"/>
      <c r="I55" s="33"/>
      <c r="J55" s="32"/>
      <c r="K55" s="36"/>
      <c r="L55" s="66"/>
      <c r="M55" s="36"/>
      <c r="N55" s="37"/>
    </row>
    <row r="56" spans="1:14" ht="19.5" x14ac:dyDescent="0.3">
      <c r="A56" s="42"/>
      <c r="B56" s="38"/>
      <c r="C56" s="30"/>
      <c r="D56" s="70"/>
      <c r="E56" s="79"/>
      <c r="F56" s="74"/>
      <c r="G56" s="33"/>
      <c r="H56" s="32"/>
      <c r="I56" s="33"/>
      <c r="J56" s="32"/>
      <c r="K56" s="36"/>
      <c r="L56" s="66"/>
      <c r="M56" s="36"/>
      <c r="N56" s="37"/>
    </row>
    <row r="57" spans="1:14" ht="19.5" x14ac:dyDescent="0.3">
      <c r="A57" s="42"/>
      <c r="B57" s="38"/>
      <c r="C57" s="30"/>
      <c r="D57" s="70"/>
      <c r="E57" s="79"/>
      <c r="F57" s="74"/>
      <c r="G57" s="33"/>
      <c r="H57" s="32"/>
      <c r="I57" s="33"/>
      <c r="J57" s="32"/>
      <c r="K57" s="36"/>
      <c r="L57" s="66"/>
      <c r="M57" s="36"/>
      <c r="N57" s="37"/>
    </row>
    <row r="58" spans="1:14" ht="19.5" x14ac:dyDescent="0.3">
      <c r="A58" s="42"/>
      <c r="B58" s="38"/>
      <c r="C58" s="30"/>
      <c r="D58" s="70"/>
      <c r="E58" s="79"/>
      <c r="F58" s="74"/>
      <c r="G58" s="33"/>
      <c r="H58" s="32"/>
      <c r="I58" s="33"/>
      <c r="J58" s="32"/>
      <c r="K58" s="36"/>
      <c r="L58" s="66"/>
      <c r="M58" s="36"/>
      <c r="N58" s="37"/>
    </row>
    <row r="59" spans="1:14" ht="19.5" x14ac:dyDescent="0.3">
      <c r="A59" s="42"/>
      <c r="B59" s="38"/>
      <c r="C59" s="30"/>
      <c r="D59" s="70"/>
      <c r="E59" s="79"/>
      <c r="F59" s="74"/>
      <c r="G59" s="33"/>
      <c r="H59" s="32"/>
      <c r="I59" s="33"/>
      <c r="J59" s="32"/>
      <c r="K59" s="36"/>
      <c r="L59" s="66"/>
      <c r="M59" s="36"/>
      <c r="N59" s="37"/>
    </row>
    <row r="60" spans="1:14" ht="19.5" x14ac:dyDescent="0.3">
      <c r="A60" s="42"/>
      <c r="B60" s="38"/>
      <c r="C60" s="30"/>
      <c r="D60" s="70"/>
      <c r="E60" s="79"/>
      <c r="F60" s="74"/>
      <c r="G60" s="33"/>
      <c r="H60" s="32"/>
      <c r="I60" s="33"/>
      <c r="J60" s="32"/>
      <c r="K60" s="36"/>
      <c r="L60" s="66"/>
      <c r="M60" s="36"/>
      <c r="N60" s="37"/>
    </row>
    <row r="61" spans="1:14" ht="19.5" x14ac:dyDescent="0.3">
      <c r="A61" s="42"/>
      <c r="B61" s="42"/>
      <c r="C61" s="30" t="s">
        <v>41</v>
      </c>
      <c r="D61" s="70" t="s">
        <v>125</v>
      </c>
      <c r="E61" s="79"/>
      <c r="F61" s="74"/>
      <c r="G61" s="33"/>
      <c r="H61" s="32"/>
      <c r="I61" s="33"/>
      <c r="J61" s="32"/>
      <c r="K61" s="36"/>
      <c r="L61" s="66"/>
      <c r="M61" s="36"/>
      <c r="N61" s="37"/>
    </row>
    <row r="62" spans="1:14" ht="255" customHeight="1" x14ac:dyDescent="0.25">
      <c r="A62" s="42"/>
      <c r="B62" s="41"/>
      <c r="C62" s="31">
        <v>1</v>
      </c>
      <c r="D62" s="48" t="s">
        <v>353</v>
      </c>
      <c r="E62" s="486"/>
      <c r="F62" s="74" t="s">
        <v>372</v>
      </c>
      <c r="G62" s="33" t="s">
        <v>371</v>
      </c>
      <c r="H62" s="32" t="s">
        <v>370</v>
      </c>
      <c r="I62" s="33" t="s">
        <v>369</v>
      </c>
      <c r="J62" s="32" t="s">
        <v>740</v>
      </c>
      <c r="K62" s="34">
        <v>5</v>
      </c>
      <c r="L62" s="43">
        <f t="shared" ref="L62:L67" si="0">IF(K62=1,E62*(1/5),IF(K62=2,E62*(2/5),IF(K62=3,E62*(3/5),IF(K62=4,E62*(4/5),IF(K62=5,E62*(5/5),"sila pilih 1-5")))))</f>
        <v>0</v>
      </c>
      <c r="M62" s="56" t="s">
        <v>524</v>
      </c>
      <c r="N62" s="37"/>
    </row>
    <row r="63" spans="1:14" ht="273" x14ac:dyDescent="0.25">
      <c r="A63" s="42"/>
      <c r="B63" s="41"/>
      <c r="C63" s="31">
        <v>2</v>
      </c>
      <c r="D63" s="48" t="s">
        <v>354</v>
      </c>
      <c r="E63" s="486"/>
      <c r="F63" s="74" t="s">
        <v>372</v>
      </c>
      <c r="G63" s="33" t="s">
        <v>371</v>
      </c>
      <c r="H63" s="32" t="s">
        <v>370</v>
      </c>
      <c r="I63" s="33" t="s">
        <v>369</v>
      </c>
      <c r="J63" s="32" t="s">
        <v>740</v>
      </c>
      <c r="K63" s="34">
        <v>5</v>
      </c>
      <c r="L63" s="43">
        <f t="shared" si="0"/>
        <v>0</v>
      </c>
      <c r="M63" s="56" t="s">
        <v>525</v>
      </c>
      <c r="N63" s="37"/>
    </row>
    <row r="64" spans="1:14" ht="195" x14ac:dyDescent="0.25">
      <c r="A64" s="42"/>
      <c r="B64" s="41"/>
      <c r="C64" s="31">
        <v>3</v>
      </c>
      <c r="D64" s="48" t="s">
        <v>355</v>
      </c>
      <c r="E64" s="486"/>
      <c r="F64" s="74" t="s">
        <v>372</v>
      </c>
      <c r="G64" s="33" t="s">
        <v>371</v>
      </c>
      <c r="H64" s="32" t="s">
        <v>370</v>
      </c>
      <c r="I64" s="33" t="s">
        <v>369</v>
      </c>
      <c r="J64" s="32" t="s">
        <v>740</v>
      </c>
      <c r="K64" s="34">
        <v>5</v>
      </c>
      <c r="L64" s="43">
        <f t="shared" si="0"/>
        <v>0</v>
      </c>
      <c r="M64" s="56" t="s">
        <v>526</v>
      </c>
      <c r="N64" s="37"/>
    </row>
    <row r="65" spans="1:254" ht="195" x14ac:dyDescent="0.25">
      <c r="A65" s="42"/>
      <c r="B65" s="41"/>
      <c r="C65" s="31">
        <v>4</v>
      </c>
      <c r="D65" s="48" t="s">
        <v>356</v>
      </c>
      <c r="E65" s="486"/>
      <c r="F65" s="74" t="s">
        <v>372</v>
      </c>
      <c r="G65" s="33" t="s">
        <v>371</v>
      </c>
      <c r="H65" s="32" t="s">
        <v>370</v>
      </c>
      <c r="I65" s="33" t="s">
        <v>369</v>
      </c>
      <c r="J65" s="32" t="s">
        <v>740</v>
      </c>
      <c r="K65" s="34">
        <v>5</v>
      </c>
      <c r="L65" s="43">
        <f t="shared" si="0"/>
        <v>0</v>
      </c>
      <c r="M65" s="56" t="s">
        <v>527</v>
      </c>
      <c r="N65" s="37"/>
    </row>
    <row r="66" spans="1:254" ht="195" x14ac:dyDescent="0.25">
      <c r="A66" s="42"/>
      <c r="B66" s="41"/>
      <c r="C66" s="31">
        <v>5</v>
      </c>
      <c r="D66" s="48" t="s">
        <v>357</v>
      </c>
      <c r="E66" s="486"/>
      <c r="F66" s="74" t="s">
        <v>372</v>
      </c>
      <c r="G66" s="33" t="s">
        <v>371</v>
      </c>
      <c r="H66" s="32" t="s">
        <v>370</v>
      </c>
      <c r="I66" s="33" t="s">
        <v>369</v>
      </c>
      <c r="J66" s="32" t="s">
        <v>740</v>
      </c>
      <c r="K66" s="34">
        <v>5</v>
      </c>
      <c r="L66" s="43">
        <f t="shared" si="0"/>
        <v>0</v>
      </c>
      <c r="M66" s="56" t="s">
        <v>528</v>
      </c>
      <c r="N66" s="37"/>
    </row>
    <row r="67" spans="1:254" ht="253.5" customHeight="1" x14ac:dyDescent="0.25">
      <c r="A67" s="42"/>
      <c r="B67" s="41"/>
      <c r="C67" s="31">
        <v>7</v>
      </c>
      <c r="D67" s="48" t="s">
        <v>744</v>
      </c>
      <c r="E67" s="486"/>
      <c r="F67" s="74" t="s">
        <v>372</v>
      </c>
      <c r="G67" s="33" t="s">
        <v>371</v>
      </c>
      <c r="H67" s="32" t="s">
        <v>370</v>
      </c>
      <c r="I67" s="33" t="s">
        <v>369</v>
      </c>
      <c r="J67" s="32" t="s">
        <v>740</v>
      </c>
      <c r="K67" s="34">
        <v>5</v>
      </c>
      <c r="L67" s="43">
        <f t="shared" si="0"/>
        <v>0</v>
      </c>
      <c r="M67" s="56" t="s">
        <v>529</v>
      </c>
      <c r="N67" s="37"/>
    </row>
    <row r="68" spans="1:254" ht="19.5" x14ac:dyDescent="0.3">
      <c r="A68" s="42"/>
      <c r="B68" s="42"/>
      <c r="C68" s="30" t="s">
        <v>42</v>
      </c>
      <c r="D68" s="39" t="s">
        <v>317</v>
      </c>
      <c r="E68" s="79"/>
      <c r="F68" s="74"/>
      <c r="G68" s="33"/>
      <c r="H68" s="32"/>
      <c r="I68" s="33"/>
      <c r="J68" s="32"/>
      <c r="K68" s="36"/>
      <c r="L68" s="66"/>
      <c r="M68" s="36"/>
      <c r="N68" s="37"/>
    </row>
    <row r="69" spans="1:254" ht="250.5" customHeight="1" x14ac:dyDescent="0.25">
      <c r="A69" s="42"/>
      <c r="B69" s="41"/>
      <c r="C69" s="31">
        <v>1</v>
      </c>
      <c r="D69" s="48" t="s">
        <v>136</v>
      </c>
      <c r="E69" s="80"/>
      <c r="F69" s="74" t="s">
        <v>372</v>
      </c>
      <c r="G69" s="33" t="s">
        <v>371</v>
      </c>
      <c r="H69" s="32" t="s">
        <v>370</v>
      </c>
      <c r="I69" s="33" t="s">
        <v>369</v>
      </c>
      <c r="J69" s="32" t="s">
        <v>740</v>
      </c>
      <c r="K69" s="34">
        <v>5</v>
      </c>
      <c r="L69" s="43">
        <f>IF(K69=1,E69*(1/5),IF(K69=2,E69*(2/5),IF(K69=3,E69*(3/5),IF(K69=4,E69*(4/5),IF(K69=5,E69*(5/5),"sila pilih 1-5")))))</f>
        <v>0</v>
      </c>
      <c r="M69" s="56" t="s">
        <v>530</v>
      </c>
      <c r="N69" s="37"/>
    </row>
    <row r="70" spans="1:254" ht="215.25" customHeight="1" x14ac:dyDescent="0.25">
      <c r="A70" s="42"/>
      <c r="B70" s="41"/>
      <c r="C70" s="31">
        <v>2</v>
      </c>
      <c r="D70" s="48" t="s">
        <v>137</v>
      </c>
      <c r="E70" s="80"/>
      <c r="F70" s="74" t="s">
        <v>372</v>
      </c>
      <c r="G70" s="33" t="s">
        <v>371</v>
      </c>
      <c r="H70" s="32" t="s">
        <v>370</v>
      </c>
      <c r="I70" s="33" t="s">
        <v>369</v>
      </c>
      <c r="J70" s="32" t="s">
        <v>740</v>
      </c>
      <c r="K70" s="34">
        <v>5</v>
      </c>
      <c r="L70" s="43">
        <f>IF(K70=1,E70*(1/5),IF(K70=2,E70*(2/5),IF(K70=3,E70*(3/5),IF(K70=4,E70*(4/5),IF(K70=5,E70*(5/5),"sila pilih 1-5")))))</f>
        <v>0</v>
      </c>
      <c r="M70" s="56" t="s">
        <v>499</v>
      </c>
      <c r="N70" s="37"/>
    </row>
    <row r="71" spans="1:254" ht="19.5" x14ac:dyDescent="0.3">
      <c r="A71" s="42"/>
      <c r="B71" s="42"/>
      <c r="C71" s="30" t="s">
        <v>138</v>
      </c>
      <c r="D71" s="40" t="s">
        <v>139</v>
      </c>
      <c r="E71" s="79"/>
      <c r="F71" s="74"/>
      <c r="G71" s="33"/>
      <c r="H71" s="32"/>
      <c r="I71" s="33"/>
      <c r="J71" s="32"/>
      <c r="K71" s="36"/>
      <c r="L71" s="66"/>
      <c r="M71" s="36"/>
      <c r="N71" s="37"/>
    </row>
    <row r="72" spans="1:254" ht="268.5" customHeight="1" x14ac:dyDescent="0.25">
      <c r="A72" s="42"/>
      <c r="B72" s="41"/>
      <c r="C72" s="31">
        <v>1</v>
      </c>
      <c r="D72" s="48" t="s">
        <v>531</v>
      </c>
      <c r="E72" s="81"/>
      <c r="F72" s="74" t="s">
        <v>372</v>
      </c>
      <c r="G72" s="33" t="s">
        <v>371</v>
      </c>
      <c r="H72" s="32" t="s">
        <v>370</v>
      </c>
      <c r="I72" s="33" t="s">
        <v>369</v>
      </c>
      <c r="J72" s="32" t="s">
        <v>740</v>
      </c>
      <c r="K72" s="34">
        <v>5</v>
      </c>
      <c r="L72" s="43">
        <f>IF(K72=1,E72*(1/5),IF(K72=2,E72*(2/5),IF(K72=3,E72*(3/5),IF(K72=4,E72*(4/5),IF(K72=5,E72*(5/5),"sila pilih 1-5")))))</f>
        <v>0</v>
      </c>
      <c r="M72" s="56" t="s">
        <v>532</v>
      </c>
      <c r="N72" s="37"/>
    </row>
    <row r="73" spans="1:254" ht="249" customHeight="1" x14ac:dyDescent="0.25">
      <c r="A73" s="42"/>
      <c r="B73" s="41"/>
      <c r="C73" s="31">
        <v>2</v>
      </c>
      <c r="D73" s="48" t="s">
        <v>533</v>
      </c>
      <c r="E73" s="81"/>
      <c r="F73" s="74" t="s">
        <v>372</v>
      </c>
      <c r="G73" s="33" t="s">
        <v>371</v>
      </c>
      <c r="H73" s="32" t="s">
        <v>370</v>
      </c>
      <c r="I73" s="33" t="s">
        <v>369</v>
      </c>
      <c r="J73" s="32" t="s">
        <v>740</v>
      </c>
      <c r="K73" s="34">
        <v>5</v>
      </c>
      <c r="L73" s="43">
        <f>IF(K73=1,E73*(1/5),IF(K73=2,E73*(2/5),IF(K73=3,E73*(3/5),IF(K73=4,E73*(4/5),IF(K73=5,E73*(5/5),"sila pilih 1-5")))))</f>
        <v>0</v>
      </c>
      <c r="M73" s="56" t="s">
        <v>534</v>
      </c>
      <c r="N73" s="37"/>
    </row>
    <row r="74" spans="1:254" ht="19.5" x14ac:dyDescent="0.25">
      <c r="A74" s="53"/>
      <c r="B74" s="57" t="s">
        <v>358</v>
      </c>
      <c r="C74" s="58"/>
      <c r="D74" s="55" t="s">
        <v>359</v>
      </c>
      <c r="E74" s="67"/>
      <c r="F74" s="478"/>
      <c r="G74" s="479"/>
      <c r="H74" s="480"/>
      <c r="I74" s="479"/>
      <c r="J74" s="480"/>
      <c r="K74" s="50"/>
      <c r="L74" s="67"/>
      <c r="M74" s="50"/>
      <c r="N74" s="51"/>
    </row>
    <row r="75" spans="1:254" s="10" customFormat="1" ht="37.5" x14ac:dyDescent="0.3">
      <c r="A75" s="42"/>
      <c r="B75" s="42"/>
      <c r="C75" s="30" t="s">
        <v>16</v>
      </c>
      <c r="D75" s="70" t="s">
        <v>123</v>
      </c>
      <c r="E75" s="84"/>
      <c r="F75" s="74" t="s">
        <v>372</v>
      </c>
      <c r="G75" s="33" t="s">
        <v>371</v>
      </c>
      <c r="H75" s="32" t="s">
        <v>370</v>
      </c>
      <c r="I75" s="33" t="s">
        <v>369</v>
      </c>
      <c r="J75" s="32" t="s">
        <v>740</v>
      </c>
      <c r="K75" s="36"/>
      <c r="L75" s="66"/>
      <c r="M75" s="36"/>
      <c r="N75" s="37"/>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row>
    <row r="76" spans="1:254" ht="291" customHeight="1" x14ac:dyDescent="0.3">
      <c r="A76" s="42"/>
      <c r="B76" s="38"/>
      <c r="C76" s="31">
        <v>1</v>
      </c>
      <c r="D76" s="469"/>
      <c r="F76" s="74" t="s">
        <v>372</v>
      </c>
      <c r="G76" s="33" t="s">
        <v>371</v>
      </c>
      <c r="H76" s="32" t="s">
        <v>370</v>
      </c>
      <c r="I76" s="33" t="s">
        <v>369</v>
      </c>
      <c r="J76" s="32" t="s">
        <v>740</v>
      </c>
      <c r="K76" s="34">
        <v>5</v>
      </c>
      <c r="L76" s="43">
        <f>IF(K76=1,E75*(1/5),IF(K76=2,E75*(2/5),IF(K76=3,E75*(3/5),IF(K76=4,E75*(4/5),IF(K76=5,E75*(5/5),"sila pilih 1-5")))))</f>
        <v>0</v>
      </c>
      <c r="M76" s="56"/>
      <c r="N76" s="37"/>
    </row>
    <row r="77" spans="1:254" s="16" customFormat="1" ht="19.5" x14ac:dyDescent="0.3">
      <c r="A77" s="42"/>
      <c r="B77" s="38"/>
      <c r="C77" s="30"/>
      <c r="D77" s="70"/>
      <c r="E77" s="79"/>
      <c r="F77" s="74"/>
      <c r="G77" s="33"/>
      <c r="H77" s="32"/>
      <c r="I77" s="33"/>
      <c r="J77" s="32"/>
      <c r="K77" s="36"/>
      <c r="L77" s="66"/>
      <c r="M77" s="36"/>
      <c r="N77" s="37"/>
    </row>
    <row r="78" spans="1:254" s="11" customFormat="1" ht="19.5" x14ac:dyDescent="0.3">
      <c r="A78" s="42"/>
      <c r="B78" s="38"/>
      <c r="C78" s="30"/>
      <c r="D78" s="70"/>
      <c r="E78" s="79"/>
      <c r="F78" s="74"/>
      <c r="G78" s="33"/>
      <c r="H78" s="32"/>
      <c r="I78" s="33"/>
      <c r="J78" s="32"/>
      <c r="K78" s="36"/>
      <c r="L78" s="66"/>
      <c r="M78" s="36"/>
      <c r="N78" s="37"/>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row>
    <row r="79" spans="1:254" s="11" customFormat="1" ht="19.5" x14ac:dyDescent="0.3">
      <c r="A79" s="42"/>
      <c r="B79" s="38"/>
      <c r="C79" s="30"/>
      <c r="D79" s="70"/>
      <c r="E79" s="79"/>
      <c r="F79" s="74"/>
      <c r="G79" s="33"/>
      <c r="H79" s="32"/>
      <c r="I79" s="33"/>
      <c r="J79" s="32"/>
      <c r="K79" s="36"/>
      <c r="L79" s="66"/>
      <c r="M79" s="36"/>
      <c r="N79" s="37"/>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row>
    <row r="80" spans="1:254" s="11" customFormat="1" ht="19.5" x14ac:dyDescent="0.3">
      <c r="A80" s="42"/>
      <c r="B80" s="42"/>
      <c r="C80" s="30" t="s">
        <v>41</v>
      </c>
      <c r="D80" s="70" t="s">
        <v>125</v>
      </c>
      <c r="E80" s="79"/>
      <c r="F80" s="74"/>
      <c r="G80" s="33"/>
      <c r="H80" s="32"/>
      <c r="I80" s="33"/>
      <c r="J80" s="32"/>
      <c r="K80" s="36"/>
      <c r="L80" s="66"/>
      <c r="M80" s="36"/>
      <c r="N80" s="37"/>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row>
    <row r="81" spans="1:254" s="12" customFormat="1" ht="331.5" x14ac:dyDescent="0.25">
      <c r="A81" s="42"/>
      <c r="B81" s="41"/>
      <c r="C81" s="31">
        <v>1</v>
      </c>
      <c r="D81" s="48" t="s">
        <v>360</v>
      </c>
      <c r="E81" s="80"/>
      <c r="F81" s="74" t="s">
        <v>372</v>
      </c>
      <c r="G81" s="33" t="s">
        <v>371</v>
      </c>
      <c r="H81" s="32" t="s">
        <v>370</v>
      </c>
      <c r="I81" s="33" t="s">
        <v>369</v>
      </c>
      <c r="J81" s="32" t="s">
        <v>740</v>
      </c>
      <c r="K81" s="34">
        <v>5</v>
      </c>
      <c r="L81" s="43">
        <f t="shared" ref="L81:L86" si="1">IF(K81=1,E81*(1/5),IF(K81=2,E81*(2/5),IF(K81=3,E81*(3/5),IF(K81=4,E81*(4/5),IF(K81=5,E81*(5/5),"sila pilih 1-5")))))</f>
        <v>0</v>
      </c>
      <c r="M81" s="56" t="s">
        <v>535</v>
      </c>
      <c r="N81" s="37"/>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row>
    <row r="82" spans="1:254" s="14" customFormat="1" ht="195" x14ac:dyDescent="0.25">
      <c r="A82" s="42"/>
      <c r="B82" s="41"/>
      <c r="C82" s="31">
        <v>2</v>
      </c>
      <c r="D82" s="48" t="s">
        <v>361</v>
      </c>
      <c r="E82" s="80"/>
      <c r="F82" s="74" t="s">
        <v>372</v>
      </c>
      <c r="G82" s="33" t="s">
        <v>371</v>
      </c>
      <c r="H82" s="32" t="s">
        <v>370</v>
      </c>
      <c r="I82" s="33" t="s">
        <v>369</v>
      </c>
      <c r="J82" s="32" t="s">
        <v>740</v>
      </c>
      <c r="K82" s="34">
        <v>5</v>
      </c>
      <c r="L82" s="43">
        <f t="shared" si="1"/>
        <v>0</v>
      </c>
      <c r="M82" s="56" t="s">
        <v>536</v>
      </c>
      <c r="N82" s="37"/>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row>
    <row r="83" spans="1:254" s="14" customFormat="1" ht="292.5" x14ac:dyDescent="0.25">
      <c r="A83" s="42"/>
      <c r="B83" s="41"/>
      <c r="C83" s="31">
        <v>3</v>
      </c>
      <c r="D83" s="48" t="s">
        <v>362</v>
      </c>
      <c r="E83" s="80"/>
      <c r="F83" s="74" t="s">
        <v>372</v>
      </c>
      <c r="G83" s="33" t="s">
        <v>371</v>
      </c>
      <c r="H83" s="32" t="s">
        <v>370</v>
      </c>
      <c r="I83" s="33" t="s">
        <v>369</v>
      </c>
      <c r="J83" s="32" t="s">
        <v>740</v>
      </c>
      <c r="K83" s="34">
        <v>5</v>
      </c>
      <c r="L83" s="43">
        <f t="shared" si="1"/>
        <v>0</v>
      </c>
      <c r="M83" s="56" t="s">
        <v>537</v>
      </c>
      <c r="N83" s="37"/>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row>
    <row r="84" spans="1:254" s="14" customFormat="1" ht="214.5" x14ac:dyDescent="0.25">
      <c r="A84" s="42"/>
      <c r="B84" s="41"/>
      <c r="C84" s="31">
        <v>4</v>
      </c>
      <c r="D84" s="48" t="s">
        <v>363</v>
      </c>
      <c r="E84" s="80"/>
      <c r="F84" s="74" t="s">
        <v>372</v>
      </c>
      <c r="G84" s="33" t="s">
        <v>371</v>
      </c>
      <c r="H84" s="32" t="s">
        <v>370</v>
      </c>
      <c r="I84" s="33" t="s">
        <v>369</v>
      </c>
      <c r="J84" s="32" t="s">
        <v>740</v>
      </c>
      <c r="K84" s="34">
        <v>5</v>
      </c>
      <c r="L84" s="43">
        <f t="shared" si="1"/>
        <v>0</v>
      </c>
      <c r="M84" s="56" t="s">
        <v>538</v>
      </c>
      <c r="N84" s="37"/>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row>
    <row r="85" spans="1:254" s="14" customFormat="1" ht="195" x14ac:dyDescent="0.25">
      <c r="A85" s="42"/>
      <c r="B85" s="41"/>
      <c r="C85" s="31">
        <v>5</v>
      </c>
      <c r="D85" s="48" t="s">
        <v>364</v>
      </c>
      <c r="E85" s="80"/>
      <c r="F85" s="74" t="s">
        <v>372</v>
      </c>
      <c r="G85" s="33" t="s">
        <v>371</v>
      </c>
      <c r="H85" s="32" t="s">
        <v>370</v>
      </c>
      <c r="I85" s="33" t="s">
        <v>369</v>
      </c>
      <c r="J85" s="32" t="s">
        <v>740</v>
      </c>
      <c r="K85" s="34">
        <v>5</v>
      </c>
      <c r="L85" s="43">
        <f t="shared" si="1"/>
        <v>0</v>
      </c>
      <c r="M85" s="56" t="s">
        <v>539</v>
      </c>
      <c r="N85" s="37"/>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row>
    <row r="86" spans="1:254" s="14" customFormat="1" ht="195" x14ac:dyDescent="0.25">
      <c r="A86" s="42"/>
      <c r="B86" s="41"/>
      <c r="C86" s="31">
        <v>6</v>
      </c>
      <c r="D86" s="48" t="s">
        <v>365</v>
      </c>
      <c r="E86" s="80"/>
      <c r="F86" s="74" t="s">
        <v>372</v>
      </c>
      <c r="G86" s="33" t="s">
        <v>371</v>
      </c>
      <c r="H86" s="32" t="s">
        <v>370</v>
      </c>
      <c r="I86" s="33" t="s">
        <v>369</v>
      </c>
      <c r="J86" s="32" t="s">
        <v>740</v>
      </c>
      <c r="K86" s="34">
        <v>5</v>
      </c>
      <c r="L86" s="43">
        <f t="shared" si="1"/>
        <v>0</v>
      </c>
      <c r="M86" s="56" t="s">
        <v>539</v>
      </c>
      <c r="N86" s="37"/>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row>
    <row r="87" spans="1:254" s="14" customFormat="1" ht="19.5" x14ac:dyDescent="0.3">
      <c r="A87" s="42"/>
      <c r="B87" s="42"/>
      <c r="C87" s="30" t="s">
        <v>42</v>
      </c>
      <c r="D87" s="39" t="s">
        <v>317</v>
      </c>
      <c r="E87" s="79"/>
      <c r="F87" s="74"/>
      <c r="G87" s="33"/>
      <c r="H87" s="32"/>
      <c r="I87" s="33"/>
      <c r="J87" s="32"/>
      <c r="K87" s="36"/>
      <c r="L87" s="66"/>
      <c r="M87" s="36"/>
      <c r="N87" s="37"/>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row>
    <row r="88" spans="1:254" s="18" customFormat="1" ht="331.5" x14ac:dyDescent="0.25">
      <c r="A88" s="42"/>
      <c r="B88" s="41"/>
      <c r="C88" s="31">
        <v>1</v>
      </c>
      <c r="D88" s="48" t="s">
        <v>136</v>
      </c>
      <c r="E88" s="81"/>
      <c r="F88" s="74" t="s">
        <v>372</v>
      </c>
      <c r="G88" s="33" t="s">
        <v>371</v>
      </c>
      <c r="H88" s="32" t="s">
        <v>370</v>
      </c>
      <c r="I88" s="33" t="s">
        <v>369</v>
      </c>
      <c r="J88" s="32" t="s">
        <v>740</v>
      </c>
      <c r="K88" s="34">
        <v>5</v>
      </c>
      <c r="L88" s="43">
        <f>IF(K88=1,E88*(1/5),IF(K88=2,E88*(2/5),IF(K88=3,E88*(3/5),IF(K88=4,E88*(4/5),IF(K88=5,E88*(5/5),"sila pilih 1-5")))))</f>
        <v>0</v>
      </c>
      <c r="M88" s="56" t="s">
        <v>540</v>
      </c>
      <c r="N88" s="3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row>
    <row r="89" spans="1:254" s="16" customFormat="1" ht="331.5" x14ac:dyDescent="0.25">
      <c r="A89" s="42"/>
      <c r="B89" s="41"/>
      <c r="C89" s="31">
        <v>2</v>
      </c>
      <c r="D89" s="48" t="s">
        <v>137</v>
      </c>
      <c r="E89" s="81"/>
      <c r="F89" s="74" t="s">
        <v>372</v>
      </c>
      <c r="G89" s="33" t="s">
        <v>371</v>
      </c>
      <c r="H89" s="32" t="s">
        <v>370</v>
      </c>
      <c r="I89" s="33" t="s">
        <v>369</v>
      </c>
      <c r="J89" s="32" t="s">
        <v>740</v>
      </c>
      <c r="K89" s="34">
        <v>5</v>
      </c>
      <c r="L89" s="43">
        <f>IF(K89=1,E89*(1/5),IF(K89=2,E89*(2/5),IF(K89=3,E89*(3/5),IF(K89=4,E89*(4/5),IF(K89=5,E89*(5/5),"sila pilih 1-5")))))</f>
        <v>0</v>
      </c>
      <c r="M89" s="56" t="s">
        <v>541</v>
      </c>
      <c r="N89" s="37"/>
    </row>
    <row r="90" spans="1:254" s="14" customFormat="1" ht="18.75" x14ac:dyDescent="0.25">
      <c r="A90" s="42"/>
      <c r="B90" s="41"/>
      <c r="C90" s="46"/>
      <c r="D90" s="36"/>
      <c r="E90" s="81"/>
      <c r="F90" s="74"/>
      <c r="G90" s="33"/>
      <c r="H90" s="32"/>
      <c r="I90" s="33"/>
      <c r="J90" s="32"/>
      <c r="K90" s="34"/>
      <c r="L90" s="43"/>
      <c r="M90" s="36"/>
      <c r="N90" s="37"/>
    </row>
    <row r="91" spans="1:254" s="12" customFormat="1" ht="18.75" x14ac:dyDescent="0.25">
      <c r="A91" s="42"/>
      <c r="B91" s="41"/>
      <c r="C91" s="46"/>
      <c r="D91" s="36"/>
      <c r="E91" s="81"/>
      <c r="F91" s="74"/>
      <c r="G91" s="33"/>
      <c r="H91" s="32"/>
      <c r="I91" s="33"/>
      <c r="J91" s="32"/>
      <c r="K91" s="34"/>
      <c r="L91" s="43"/>
      <c r="M91" s="36"/>
      <c r="N91" s="37"/>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row>
    <row r="92" spans="1:254" s="12" customFormat="1" ht="18.75" x14ac:dyDescent="0.25">
      <c r="A92" s="42"/>
      <c r="B92" s="41"/>
      <c r="C92" s="46"/>
      <c r="D92" s="52"/>
      <c r="E92" s="81"/>
      <c r="F92" s="74"/>
      <c r="G92" s="33"/>
      <c r="H92" s="32"/>
      <c r="I92" s="33"/>
      <c r="J92" s="32"/>
      <c r="K92" s="34"/>
      <c r="L92" s="43"/>
      <c r="M92" s="36"/>
      <c r="N92" s="37"/>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row>
    <row r="93" spans="1:254" s="12" customFormat="1" ht="18.75" x14ac:dyDescent="0.25">
      <c r="A93" s="42"/>
      <c r="B93" s="41"/>
      <c r="C93" s="46"/>
      <c r="D93" s="36"/>
      <c r="E93" s="66"/>
      <c r="F93" s="74"/>
      <c r="G93" s="33"/>
      <c r="H93" s="32"/>
      <c r="I93" s="33"/>
      <c r="J93" s="32"/>
      <c r="K93" s="36"/>
      <c r="L93" s="66"/>
      <c r="M93" s="36"/>
      <c r="N93" s="37"/>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row>
    <row r="94" spans="1:254" s="12" customFormat="1" ht="19.5" x14ac:dyDescent="0.3">
      <c r="A94" s="42"/>
      <c r="B94" s="42"/>
      <c r="C94" s="467" t="s">
        <v>138</v>
      </c>
      <c r="D94" s="56" t="s">
        <v>139</v>
      </c>
      <c r="E94" s="79"/>
      <c r="F94" s="74"/>
      <c r="G94" s="33"/>
      <c r="H94" s="32"/>
      <c r="I94" s="33"/>
      <c r="J94" s="32"/>
      <c r="K94" s="36"/>
      <c r="L94" s="66"/>
      <c r="M94" s="36"/>
      <c r="N94" s="37"/>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row>
    <row r="95" spans="1:254" s="12" customFormat="1" ht="273" x14ac:dyDescent="0.25">
      <c r="A95" s="42"/>
      <c r="B95" s="41"/>
      <c r="C95" s="31">
        <v>1</v>
      </c>
      <c r="D95" s="48" t="s">
        <v>366</v>
      </c>
      <c r="E95" s="81"/>
      <c r="F95" s="74" t="s">
        <v>372</v>
      </c>
      <c r="G95" s="33" t="s">
        <v>371</v>
      </c>
      <c r="H95" s="32" t="s">
        <v>370</v>
      </c>
      <c r="I95" s="33" t="s">
        <v>369</v>
      </c>
      <c r="J95" s="32" t="s">
        <v>740</v>
      </c>
      <c r="K95" s="34">
        <v>5</v>
      </c>
      <c r="L95" s="43">
        <f>IF(K95=1,E95*(1/5),IF(K95=2,E95*(2/5),IF(K95=3,E95*(3/5),IF(K95=4,E95*(4/5),IF(K95=5,E95*(5/5),"sila pilih 1-5")))))</f>
        <v>0</v>
      </c>
      <c r="M95" s="56" t="s">
        <v>542</v>
      </c>
      <c r="N95" s="37"/>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row>
    <row r="96" spans="1:254" s="12" customFormat="1" ht="195" x14ac:dyDescent="0.25">
      <c r="A96" s="42"/>
      <c r="B96" s="41"/>
      <c r="C96" s="31">
        <v>2</v>
      </c>
      <c r="D96" s="48" t="s">
        <v>367</v>
      </c>
      <c r="E96" s="81"/>
      <c r="F96" s="74" t="s">
        <v>372</v>
      </c>
      <c r="G96" s="33" t="s">
        <v>371</v>
      </c>
      <c r="H96" s="32" t="s">
        <v>370</v>
      </c>
      <c r="I96" s="33" t="s">
        <v>369</v>
      </c>
      <c r="J96" s="32" t="s">
        <v>740</v>
      </c>
      <c r="K96" s="34">
        <v>5</v>
      </c>
      <c r="L96" s="43">
        <f>IF(K96=1,E96*(1/5),IF(K96=2,E96*(2/5),IF(K96=3,E96*(3/5),IF(K96=4,E96*(4/5),IF(K96=5,E96*(5/5),"sila pilih 1-5")))))</f>
        <v>0</v>
      </c>
      <c r="M96" s="56" t="s">
        <v>543</v>
      </c>
      <c r="N96" s="37"/>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row>
    <row r="97" spans="1:14" s="19" customFormat="1" ht="253.5" x14ac:dyDescent="0.25">
      <c r="A97" s="487"/>
      <c r="B97" s="488"/>
      <c r="C97" s="489">
        <v>3</v>
      </c>
      <c r="D97" s="490" t="s">
        <v>745</v>
      </c>
      <c r="E97" s="81"/>
      <c r="F97" s="74" t="s">
        <v>372</v>
      </c>
      <c r="G97" s="33" t="s">
        <v>371</v>
      </c>
      <c r="H97" s="32" t="s">
        <v>370</v>
      </c>
      <c r="I97" s="33" t="s">
        <v>369</v>
      </c>
      <c r="J97" s="32" t="s">
        <v>740</v>
      </c>
      <c r="K97" s="491">
        <v>5</v>
      </c>
      <c r="L97" s="492">
        <f>IF(K97=1,E97*(1/5),IF(K97=2,E97*(2/5),IF(K97=3,E97*(3/5),IF(K97=4,E97*(4/5),IF(K97=5,E97*(5/5),"sila pilih 1-5")))))</f>
        <v>0</v>
      </c>
      <c r="M97" s="56" t="s">
        <v>544</v>
      </c>
      <c r="N97" s="493"/>
    </row>
    <row r="98" spans="1:14" s="24" customFormat="1" x14ac:dyDescent="0.25">
      <c r="A98" s="20"/>
      <c r="B98" s="23"/>
      <c r="C98" s="20"/>
      <c r="D98" s="2"/>
      <c r="E98" s="21"/>
      <c r="F98" s="2"/>
      <c r="G98" s="2"/>
      <c r="H98" s="2"/>
      <c r="I98" s="2"/>
      <c r="J98" s="2"/>
      <c r="K98" s="22"/>
      <c r="L98" s="21"/>
      <c r="M98" s="2"/>
      <c r="N98" s="2"/>
    </row>
    <row r="99" spans="1:14" s="24" customFormat="1" x14ac:dyDescent="0.25">
      <c r="A99" s="20"/>
      <c r="B99" s="23"/>
      <c r="C99" s="20"/>
      <c r="D99" s="2"/>
      <c r="E99" s="21"/>
      <c r="F99" s="2"/>
      <c r="G99" s="2"/>
      <c r="H99" s="2"/>
      <c r="I99" s="2"/>
      <c r="J99" s="2"/>
      <c r="K99" s="22"/>
      <c r="L99" s="21"/>
      <c r="M99" s="2"/>
      <c r="N99" s="2"/>
    </row>
    <row r="100" spans="1:14" s="24" customFormat="1" x14ac:dyDescent="0.25">
      <c r="A100" s="20"/>
      <c r="B100" s="23"/>
      <c r="C100" s="20"/>
      <c r="D100" s="2"/>
      <c r="E100" s="21"/>
      <c r="F100" s="2"/>
      <c r="G100" s="2"/>
      <c r="H100" s="2"/>
      <c r="I100" s="2"/>
      <c r="J100" s="2"/>
      <c r="K100" s="22"/>
      <c r="L100" s="21"/>
      <c r="M100" s="2"/>
      <c r="N100" s="2"/>
    </row>
    <row r="101" spans="1:14" s="24" customFormat="1" x14ac:dyDescent="0.25">
      <c r="A101" s="20"/>
      <c r="B101" s="23"/>
      <c r="C101" s="20"/>
      <c r="D101" s="2"/>
      <c r="E101" s="21"/>
      <c r="F101" s="2"/>
      <c r="G101" s="2"/>
      <c r="H101" s="2"/>
      <c r="I101" s="2"/>
      <c r="J101" s="2"/>
      <c r="K101" s="22"/>
      <c r="L101" s="21"/>
      <c r="M101" s="2"/>
      <c r="N101" s="2"/>
    </row>
    <row r="102" spans="1:14" s="24" customFormat="1" x14ac:dyDescent="0.25">
      <c r="A102" s="20"/>
      <c r="B102" s="23"/>
      <c r="C102" s="20"/>
      <c r="D102" s="2"/>
      <c r="E102" s="21"/>
      <c r="F102" s="2"/>
      <c r="G102" s="2"/>
      <c r="H102" s="2"/>
      <c r="I102" s="2"/>
      <c r="J102" s="2"/>
      <c r="K102" s="22"/>
      <c r="L102" s="21"/>
      <c r="M102" s="2"/>
      <c r="N102" s="2"/>
    </row>
    <row r="103" spans="1:14" s="24" customFormat="1" x14ac:dyDescent="0.25">
      <c r="A103" s="20"/>
      <c r="B103" s="23"/>
      <c r="C103" s="20"/>
      <c r="D103" s="2"/>
      <c r="E103" s="21"/>
      <c r="F103" s="2"/>
      <c r="G103" s="2"/>
      <c r="H103" s="2"/>
      <c r="I103" s="2"/>
      <c r="J103" s="2"/>
      <c r="K103" s="22"/>
      <c r="L103" s="21"/>
      <c r="M103" s="2"/>
      <c r="N103" s="2"/>
    </row>
    <row r="104" spans="1:14" s="24" customFormat="1" x14ac:dyDescent="0.25">
      <c r="A104" s="20"/>
      <c r="B104" s="23"/>
      <c r="C104" s="20"/>
      <c r="D104" s="2"/>
      <c r="E104" s="21"/>
      <c r="F104" s="2"/>
      <c r="G104" s="2"/>
      <c r="H104" s="2"/>
      <c r="I104" s="2"/>
      <c r="J104" s="2"/>
      <c r="K104" s="22"/>
      <c r="L104" s="21"/>
      <c r="M104" s="2"/>
      <c r="N104" s="2"/>
    </row>
    <row r="105" spans="1:14" s="24" customFormat="1" x14ac:dyDescent="0.25">
      <c r="A105" s="20"/>
      <c r="B105" s="23"/>
      <c r="C105" s="20"/>
      <c r="D105" s="2"/>
      <c r="E105" s="21"/>
      <c r="F105" s="2"/>
      <c r="G105" s="2"/>
      <c r="H105" s="2"/>
      <c r="I105" s="2"/>
      <c r="J105" s="2"/>
      <c r="K105" s="22"/>
      <c r="L105" s="21"/>
      <c r="M105" s="2"/>
      <c r="N105" s="2"/>
    </row>
    <row r="106" spans="1:14" s="24" customFormat="1" x14ac:dyDescent="0.25">
      <c r="A106" s="20"/>
      <c r="B106" s="23"/>
      <c r="C106" s="20"/>
      <c r="D106" s="2"/>
      <c r="E106" s="21"/>
      <c r="F106" s="2"/>
      <c r="G106" s="2"/>
      <c r="H106" s="2"/>
      <c r="I106" s="2"/>
      <c r="J106" s="2"/>
      <c r="K106" s="22"/>
      <c r="L106" s="21"/>
      <c r="M106" s="2"/>
      <c r="N106" s="2"/>
    </row>
    <row r="107" spans="1:14" s="24" customFormat="1" x14ac:dyDescent="0.25">
      <c r="A107" s="20"/>
      <c r="B107" s="23"/>
      <c r="C107" s="20"/>
      <c r="D107" s="2"/>
      <c r="E107" s="21"/>
      <c r="F107" s="2"/>
      <c r="G107" s="2"/>
      <c r="H107" s="2"/>
      <c r="I107" s="2"/>
      <c r="J107" s="2"/>
      <c r="K107" s="22"/>
      <c r="L107" s="21"/>
      <c r="M107" s="2"/>
      <c r="N107" s="2"/>
    </row>
    <row r="108" spans="1:14" s="24" customFormat="1" x14ac:dyDescent="0.25">
      <c r="A108" s="20"/>
      <c r="B108" s="23"/>
      <c r="C108" s="20"/>
      <c r="D108" s="2"/>
      <c r="E108" s="21"/>
      <c r="F108" s="2"/>
      <c r="G108" s="2"/>
      <c r="H108" s="2"/>
      <c r="I108" s="2"/>
      <c r="J108" s="2"/>
      <c r="K108" s="22"/>
      <c r="L108" s="21"/>
      <c r="M108" s="2"/>
      <c r="N108" s="2"/>
    </row>
    <row r="109" spans="1:14" s="24" customFormat="1" x14ac:dyDescent="0.25">
      <c r="A109" s="20"/>
      <c r="B109" s="23"/>
      <c r="C109" s="20"/>
      <c r="D109" s="2"/>
      <c r="E109" s="21"/>
      <c r="F109" s="2"/>
      <c r="G109" s="2"/>
      <c r="H109" s="2"/>
      <c r="I109" s="2"/>
      <c r="J109" s="2"/>
      <c r="K109" s="22"/>
      <c r="L109" s="21"/>
      <c r="M109" s="2"/>
      <c r="N109" s="2"/>
    </row>
    <row r="110" spans="1:14" s="24" customFormat="1" x14ac:dyDescent="0.25">
      <c r="A110" s="20"/>
      <c r="B110" s="23"/>
      <c r="C110" s="20"/>
      <c r="D110" s="2"/>
      <c r="E110" s="21"/>
      <c r="F110" s="2"/>
      <c r="G110" s="2"/>
      <c r="H110" s="2"/>
      <c r="I110" s="2"/>
      <c r="J110" s="2"/>
      <c r="K110" s="22"/>
      <c r="L110" s="21"/>
      <c r="M110" s="2"/>
      <c r="N110" s="2"/>
    </row>
    <row r="111" spans="1:14" s="24" customFormat="1" x14ac:dyDescent="0.25">
      <c r="A111" s="20"/>
      <c r="B111" s="23"/>
      <c r="C111" s="20"/>
      <c r="D111" s="2"/>
      <c r="E111" s="21"/>
      <c r="F111" s="2"/>
      <c r="G111" s="2"/>
      <c r="H111" s="2"/>
      <c r="I111" s="2"/>
      <c r="J111" s="2"/>
      <c r="K111" s="22"/>
      <c r="L111" s="21"/>
      <c r="M111" s="2"/>
      <c r="N111" s="2"/>
    </row>
    <row r="112" spans="1:14" s="24" customFormat="1" x14ac:dyDescent="0.25">
      <c r="A112" s="20"/>
      <c r="B112" s="23"/>
      <c r="C112" s="20"/>
      <c r="D112" s="2"/>
      <c r="E112" s="21"/>
      <c r="F112" s="2"/>
      <c r="G112" s="2"/>
      <c r="H112" s="2"/>
      <c r="I112" s="2"/>
      <c r="J112" s="2"/>
      <c r="K112" s="22"/>
      <c r="L112" s="21"/>
      <c r="M112" s="2"/>
      <c r="N112" s="2"/>
    </row>
    <row r="113" spans="1:14" s="24" customFormat="1" x14ac:dyDescent="0.25">
      <c r="A113" s="20"/>
      <c r="B113" s="23"/>
      <c r="C113" s="20"/>
      <c r="D113" s="2"/>
      <c r="E113" s="21"/>
      <c r="F113" s="2"/>
      <c r="G113" s="2"/>
      <c r="H113" s="2"/>
      <c r="I113" s="2"/>
      <c r="J113" s="2"/>
      <c r="K113" s="22"/>
      <c r="L113" s="21"/>
      <c r="M113" s="2"/>
      <c r="N113" s="2"/>
    </row>
    <row r="114" spans="1:14" s="24" customFormat="1" x14ac:dyDescent="0.25">
      <c r="A114" s="20"/>
      <c r="B114" s="23"/>
      <c r="C114" s="20"/>
      <c r="D114" s="2"/>
      <c r="E114" s="21"/>
      <c r="F114" s="2"/>
      <c r="G114" s="2"/>
      <c r="H114" s="2"/>
      <c r="I114" s="2"/>
      <c r="J114" s="2"/>
      <c r="K114" s="22"/>
      <c r="L114" s="21"/>
      <c r="M114" s="2"/>
      <c r="N114" s="2"/>
    </row>
    <row r="115" spans="1:14" s="24" customFormat="1" x14ac:dyDescent="0.25">
      <c r="A115" s="20"/>
      <c r="B115" s="23"/>
      <c r="C115" s="20"/>
      <c r="D115" s="2"/>
      <c r="E115" s="21"/>
      <c r="F115" s="2"/>
      <c r="G115" s="2"/>
      <c r="H115" s="2"/>
      <c r="I115" s="2"/>
      <c r="J115" s="2"/>
      <c r="K115" s="22"/>
      <c r="L115" s="21"/>
      <c r="M115" s="2"/>
      <c r="N115" s="2"/>
    </row>
    <row r="116" spans="1:14" s="24" customFormat="1" x14ac:dyDescent="0.25">
      <c r="A116" s="20"/>
      <c r="B116" s="23"/>
      <c r="C116" s="20"/>
      <c r="D116" s="2"/>
      <c r="E116" s="21"/>
      <c r="F116" s="2"/>
      <c r="G116" s="2"/>
      <c r="H116" s="2"/>
      <c r="I116" s="2"/>
      <c r="J116" s="2"/>
      <c r="K116" s="22"/>
      <c r="L116" s="21"/>
      <c r="M116" s="2"/>
      <c r="N116" s="2"/>
    </row>
    <row r="117" spans="1:14" s="24" customFormat="1" x14ac:dyDescent="0.25">
      <c r="A117" s="20"/>
      <c r="B117" s="23"/>
      <c r="C117" s="20"/>
      <c r="D117" s="2"/>
      <c r="E117" s="21"/>
      <c r="F117" s="2"/>
      <c r="G117" s="2"/>
      <c r="H117" s="2"/>
      <c r="I117" s="2"/>
      <c r="J117" s="2"/>
      <c r="K117" s="22"/>
      <c r="L117" s="21"/>
      <c r="M117" s="2"/>
      <c r="N117" s="2"/>
    </row>
    <row r="118" spans="1:14" s="24" customFormat="1" x14ac:dyDescent="0.25">
      <c r="A118" s="20"/>
      <c r="B118" s="23"/>
      <c r="C118" s="20"/>
      <c r="D118" s="2"/>
      <c r="E118" s="21"/>
      <c r="F118" s="2"/>
      <c r="G118" s="2"/>
      <c r="H118" s="2"/>
      <c r="I118" s="2"/>
      <c r="J118" s="2"/>
      <c r="K118" s="22"/>
      <c r="L118" s="21"/>
      <c r="M118" s="2"/>
      <c r="N118" s="2"/>
    </row>
    <row r="119" spans="1:14" s="24" customFormat="1" x14ac:dyDescent="0.25">
      <c r="A119" s="20"/>
      <c r="B119" s="23"/>
      <c r="C119" s="20"/>
      <c r="D119" s="2"/>
      <c r="E119" s="21"/>
      <c r="F119" s="2"/>
      <c r="G119" s="2"/>
      <c r="H119" s="2"/>
      <c r="I119" s="2"/>
      <c r="J119" s="2"/>
      <c r="K119" s="22"/>
      <c r="L119" s="21"/>
      <c r="M119" s="2"/>
      <c r="N119" s="2"/>
    </row>
    <row r="120" spans="1:14" s="24" customFormat="1" x14ac:dyDescent="0.25">
      <c r="A120" s="20"/>
      <c r="B120" s="23"/>
      <c r="C120" s="20"/>
      <c r="D120" s="2"/>
      <c r="E120" s="21"/>
      <c r="F120" s="2"/>
      <c r="G120" s="2"/>
      <c r="H120" s="2"/>
      <c r="I120" s="2"/>
      <c r="J120" s="2"/>
      <c r="K120" s="22"/>
      <c r="L120" s="21"/>
      <c r="M120" s="2"/>
      <c r="N120" s="2"/>
    </row>
    <row r="121" spans="1:14" s="24" customFormat="1" x14ac:dyDescent="0.25">
      <c r="A121" s="20"/>
      <c r="B121" s="23"/>
      <c r="C121" s="20"/>
      <c r="D121" s="2"/>
      <c r="E121" s="21"/>
      <c r="F121" s="2"/>
      <c r="G121" s="2"/>
      <c r="H121" s="2"/>
      <c r="I121" s="2"/>
      <c r="J121" s="2"/>
      <c r="K121" s="22"/>
      <c r="L121" s="21"/>
      <c r="M121" s="2"/>
      <c r="N121" s="2"/>
    </row>
    <row r="122" spans="1:14" s="24" customFormat="1" x14ac:dyDescent="0.25">
      <c r="A122" s="20"/>
      <c r="B122" s="23"/>
      <c r="C122" s="20"/>
      <c r="D122" s="2"/>
      <c r="E122" s="21"/>
      <c r="F122" s="2"/>
      <c r="G122" s="2"/>
      <c r="H122" s="2"/>
      <c r="I122" s="2"/>
      <c r="J122" s="2"/>
      <c r="K122" s="22"/>
      <c r="L122" s="21"/>
      <c r="M122" s="2"/>
      <c r="N122" s="2"/>
    </row>
    <row r="123" spans="1:14" s="24" customFormat="1" x14ac:dyDescent="0.25">
      <c r="A123" s="20"/>
      <c r="B123" s="23"/>
      <c r="C123" s="20"/>
      <c r="D123" s="2"/>
      <c r="E123" s="21"/>
      <c r="F123" s="2"/>
      <c r="G123" s="2"/>
      <c r="H123" s="2"/>
      <c r="I123" s="2"/>
      <c r="J123" s="2"/>
      <c r="K123" s="22"/>
      <c r="L123" s="21"/>
      <c r="M123" s="2"/>
      <c r="N123" s="2"/>
    </row>
    <row r="124" spans="1:14" s="24" customFormat="1" x14ac:dyDescent="0.25">
      <c r="A124" s="20"/>
      <c r="B124" s="23"/>
      <c r="C124" s="20"/>
      <c r="D124" s="2"/>
      <c r="E124" s="21"/>
      <c r="F124" s="2"/>
      <c r="G124" s="2"/>
      <c r="H124" s="2"/>
      <c r="I124" s="2"/>
      <c r="J124" s="2"/>
      <c r="K124" s="22"/>
      <c r="L124" s="21"/>
      <c r="M124" s="2"/>
      <c r="N124" s="2"/>
    </row>
    <row r="125" spans="1:14" s="24" customFormat="1" x14ac:dyDescent="0.25">
      <c r="A125" s="20"/>
      <c r="B125" s="23"/>
      <c r="C125" s="20"/>
      <c r="D125" s="2"/>
      <c r="E125" s="21"/>
      <c r="F125" s="2"/>
      <c r="G125" s="2"/>
      <c r="H125" s="2"/>
      <c r="I125" s="2"/>
      <c r="J125" s="2"/>
      <c r="K125" s="22"/>
      <c r="L125" s="21"/>
      <c r="M125" s="2"/>
      <c r="N125" s="2"/>
    </row>
    <row r="126" spans="1:14" s="24" customFormat="1" x14ac:dyDescent="0.25">
      <c r="A126" s="20"/>
      <c r="B126" s="23"/>
      <c r="C126" s="20"/>
      <c r="D126" s="2"/>
      <c r="E126" s="21"/>
      <c r="F126" s="2"/>
      <c r="G126" s="2"/>
      <c r="H126" s="2"/>
      <c r="I126" s="2"/>
      <c r="J126" s="2"/>
      <c r="K126" s="22"/>
      <c r="L126" s="21"/>
      <c r="M126" s="2"/>
      <c r="N126" s="2"/>
    </row>
    <row r="127" spans="1:14" s="24" customFormat="1" x14ac:dyDescent="0.25">
      <c r="A127" s="20"/>
      <c r="B127" s="23"/>
      <c r="C127" s="20"/>
      <c r="D127" s="2"/>
      <c r="E127" s="21"/>
      <c r="F127" s="2"/>
      <c r="G127" s="2"/>
      <c r="H127" s="2"/>
      <c r="I127" s="2"/>
      <c r="J127" s="2"/>
      <c r="K127" s="22"/>
      <c r="L127" s="21"/>
      <c r="M127" s="2"/>
      <c r="N127" s="2"/>
    </row>
    <row r="128" spans="1:14" s="24" customFormat="1" x14ac:dyDescent="0.25">
      <c r="A128" s="20"/>
      <c r="B128" s="23"/>
      <c r="C128" s="20"/>
      <c r="D128" s="2"/>
      <c r="E128" s="21"/>
      <c r="F128" s="2"/>
      <c r="G128" s="2"/>
      <c r="H128" s="2"/>
      <c r="I128" s="2"/>
      <c r="J128" s="2"/>
      <c r="K128" s="22"/>
      <c r="L128" s="21"/>
      <c r="M128" s="2"/>
      <c r="N128" s="2"/>
    </row>
    <row r="129" spans="1:14" s="24" customFormat="1" x14ac:dyDescent="0.25">
      <c r="A129" s="20"/>
      <c r="B129" s="23"/>
      <c r="C129" s="20"/>
      <c r="D129" s="2"/>
      <c r="E129" s="21"/>
      <c r="F129" s="2"/>
      <c r="G129" s="2"/>
      <c r="H129" s="2"/>
      <c r="I129" s="2"/>
      <c r="J129" s="2"/>
      <c r="K129" s="22"/>
      <c r="L129" s="21"/>
      <c r="M129" s="2"/>
      <c r="N129" s="2"/>
    </row>
    <row r="130" spans="1:14" s="24" customFormat="1" x14ac:dyDescent="0.25">
      <c r="A130" s="20"/>
      <c r="B130" s="23"/>
      <c r="C130" s="20"/>
      <c r="D130" s="2"/>
      <c r="E130" s="21"/>
      <c r="F130" s="2"/>
      <c r="G130" s="2"/>
      <c r="H130" s="2"/>
      <c r="I130" s="2"/>
      <c r="J130" s="2"/>
      <c r="K130" s="22"/>
      <c r="L130" s="21"/>
      <c r="M130" s="2"/>
      <c r="N130" s="2"/>
    </row>
    <row r="131" spans="1:14" s="24" customFormat="1" x14ac:dyDescent="0.25">
      <c r="A131" s="20"/>
      <c r="B131" s="23"/>
      <c r="C131" s="20"/>
      <c r="D131" s="2"/>
      <c r="E131" s="21"/>
      <c r="F131" s="2"/>
      <c r="G131" s="2"/>
      <c r="H131" s="2"/>
      <c r="I131" s="2"/>
      <c r="J131" s="2"/>
      <c r="K131" s="22"/>
      <c r="L131" s="21"/>
      <c r="M131" s="2"/>
      <c r="N131" s="2"/>
    </row>
    <row r="132" spans="1:14" s="24" customFormat="1" x14ac:dyDescent="0.25">
      <c r="A132" s="20"/>
      <c r="B132" s="23"/>
      <c r="C132" s="20"/>
      <c r="D132" s="2"/>
      <c r="E132" s="21"/>
      <c r="F132" s="2"/>
      <c r="G132" s="2"/>
      <c r="H132" s="2"/>
      <c r="I132" s="2"/>
      <c r="J132" s="2"/>
      <c r="K132" s="22"/>
      <c r="L132" s="21"/>
      <c r="M132" s="2"/>
      <c r="N132" s="2"/>
    </row>
    <row r="133" spans="1:14" s="24" customFormat="1" x14ac:dyDescent="0.25">
      <c r="A133" s="20"/>
      <c r="B133" s="23"/>
      <c r="C133" s="20"/>
      <c r="D133" s="2"/>
      <c r="E133" s="21"/>
      <c r="F133" s="2"/>
      <c r="G133" s="2"/>
      <c r="H133" s="2"/>
      <c r="I133" s="2"/>
      <c r="J133" s="2"/>
      <c r="K133" s="22"/>
      <c r="L133" s="21"/>
      <c r="M133" s="2"/>
      <c r="N133" s="2"/>
    </row>
    <row r="134" spans="1:14" s="24" customFormat="1" x14ac:dyDescent="0.25">
      <c r="A134" s="20"/>
      <c r="B134" s="23"/>
      <c r="C134" s="20"/>
      <c r="D134" s="2"/>
      <c r="E134" s="21"/>
      <c r="F134" s="2"/>
      <c r="G134" s="2"/>
      <c r="H134" s="2"/>
      <c r="I134" s="2"/>
      <c r="J134" s="2"/>
      <c r="K134" s="22"/>
      <c r="L134" s="21"/>
      <c r="M134" s="2"/>
      <c r="N134" s="2"/>
    </row>
    <row r="135" spans="1:14" s="24" customFormat="1" x14ac:dyDescent="0.25">
      <c r="A135" s="20"/>
      <c r="B135" s="23"/>
      <c r="C135" s="20"/>
      <c r="D135" s="2"/>
      <c r="E135" s="21"/>
      <c r="F135" s="2"/>
      <c r="G135" s="2"/>
      <c r="H135" s="2"/>
      <c r="I135" s="2"/>
      <c r="J135" s="2"/>
      <c r="K135" s="22"/>
      <c r="L135" s="21"/>
      <c r="M135" s="2"/>
      <c r="N135" s="2"/>
    </row>
    <row r="136" spans="1:14" s="24" customFormat="1" x14ac:dyDescent="0.25">
      <c r="A136" s="20"/>
      <c r="B136" s="23"/>
      <c r="C136" s="20"/>
      <c r="D136" s="2"/>
      <c r="E136" s="21"/>
      <c r="F136" s="2"/>
      <c r="G136" s="2"/>
      <c r="H136" s="2"/>
      <c r="I136" s="2"/>
      <c r="J136" s="2"/>
      <c r="K136" s="22"/>
      <c r="L136" s="21"/>
      <c r="M136" s="2"/>
      <c r="N136" s="2"/>
    </row>
    <row r="137" spans="1:14" s="24" customFormat="1" x14ac:dyDescent="0.25">
      <c r="A137" s="20"/>
      <c r="B137" s="23"/>
      <c r="C137" s="20"/>
      <c r="D137" s="2"/>
      <c r="E137" s="21"/>
      <c r="F137" s="2"/>
      <c r="G137" s="2"/>
      <c r="H137" s="2"/>
      <c r="I137" s="2"/>
      <c r="J137" s="2"/>
      <c r="K137" s="22"/>
      <c r="L137" s="21"/>
      <c r="M137" s="2"/>
      <c r="N137" s="2"/>
    </row>
    <row r="138" spans="1:14" s="24" customFormat="1" x14ac:dyDescent="0.25">
      <c r="A138" s="20"/>
      <c r="B138" s="23"/>
      <c r="C138" s="20"/>
      <c r="D138" s="2"/>
      <c r="E138" s="21"/>
      <c r="F138" s="2"/>
      <c r="G138" s="2"/>
      <c r="H138" s="2"/>
      <c r="I138" s="2"/>
      <c r="J138" s="2"/>
      <c r="K138" s="22"/>
      <c r="L138" s="21"/>
      <c r="M138" s="2"/>
      <c r="N138" s="2"/>
    </row>
    <row r="139" spans="1:14" s="24" customFormat="1" x14ac:dyDescent="0.25">
      <c r="A139" s="20"/>
      <c r="B139" s="23"/>
      <c r="C139" s="20"/>
      <c r="D139" s="2"/>
      <c r="E139" s="21"/>
      <c r="F139" s="2"/>
      <c r="G139" s="2"/>
      <c r="H139" s="2"/>
      <c r="I139" s="2"/>
      <c r="J139" s="2"/>
      <c r="K139" s="22"/>
      <c r="L139" s="21"/>
      <c r="M139" s="2"/>
      <c r="N139" s="2"/>
    </row>
    <row r="140" spans="1:14" s="24" customFormat="1" x14ac:dyDescent="0.25">
      <c r="A140" s="20"/>
      <c r="B140" s="23"/>
      <c r="C140" s="20"/>
      <c r="D140" s="2"/>
      <c r="E140" s="21"/>
      <c r="F140" s="2"/>
      <c r="G140" s="2"/>
      <c r="H140" s="2"/>
      <c r="I140" s="2"/>
      <c r="J140" s="2"/>
      <c r="K140" s="22"/>
      <c r="L140" s="21"/>
      <c r="M140" s="2"/>
      <c r="N140" s="2"/>
    </row>
    <row r="141" spans="1:14" s="24" customFormat="1" x14ac:dyDescent="0.25">
      <c r="A141" s="20"/>
      <c r="B141" s="23"/>
      <c r="C141" s="20"/>
      <c r="D141" s="2"/>
      <c r="E141" s="21"/>
      <c r="F141" s="2"/>
      <c r="G141" s="2"/>
      <c r="H141" s="2"/>
      <c r="I141" s="2"/>
      <c r="J141" s="2"/>
      <c r="K141" s="22"/>
      <c r="L141" s="21"/>
      <c r="M141" s="2"/>
      <c r="N141" s="2"/>
    </row>
    <row r="142" spans="1:14" s="24" customFormat="1" x14ac:dyDescent="0.25">
      <c r="A142" s="20"/>
      <c r="B142" s="23"/>
      <c r="C142" s="20"/>
      <c r="D142" s="2"/>
      <c r="E142" s="21"/>
      <c r="F142" s="2"/>
      <c r="G142" s="2"/>
      <c r="H142" s="2"/>
      <c r="I142" s="2"/>
      <c r="J142" s="2"/>
      <c r="K142" s="22"/>
      <c r="L142" s="21"/>
      <c r="M142" s="2"/>
      <c r="N142" s="2"/>
    </row>
    <row r="143" spans="1:14" s="24" customFormat="1" x14ac:dyDescent="0.25">
      <c r="A143" s="20"/>
      <c r="B143" s="23"/>
      <c r="C143" s="20"/>
      <c r="D143" s="2"/>
      <c r="E143" s="21"/>
      <c r="F143" s="2"/>
      <c r="G143" s="2"/>
      <c r="H143" s="2"/>
      <c r="I143" s="2"/>
      <c r="J143" s="2"/>
      <c r="K143" s="22"/>
      <c r="L143" s="21"/>
      <c r="M143" s="2"/>
      <c r="N143" s="2"/>
    </row>
    <row r="144" spans="1:14" s="24" customFormat="1" x14ac:dyDescent="0.25">
      <c r="A144" s="20"/>
      <c r="B144" s="23"/>
      <c r="C144" s="20"/>
      <c r="D144" s="2"/>
      <c r="E144" s="21"/>
      <c r="F144" s="2"/>
      <c r="G144" s="2"/>
      <c r="H144" s="2"/>
      <c r="I144" s="2"/>
      <c r="J144" s="2"/>
      <c r="K144" s="22"/>
      <c r="L144" s="21"/>
      <c r="M144" s="2"/>
      <c r="N144" s="2"/>
    </row>
    <row r="145" spans="1:14" s="24" customFormat="1" x14ac:dyDescent="0.25">
      <c r="A145" s="20"/>
      <c r="B145" s="23"/>
      <c r="C145" s="20"/>
      <c r="D145" s="2"/>
      <c r="E145" s="21"/>
      <c r="F145" s="2"/>
      <c r="G145" s="2"/>
      <c r="H145" s="2"/>
      <c r="I145" s="2"/>
      <c r="J145" s="2"/>
      <c r="K145" s="22"/>
      <c r="L145" s="21"/>
      <c r="M145" s="2"/>
      <c r="N145" s="2"/>
    </row>
    <row r="146" spans="1:14" s="24" customFormat="1" x14ac:dyDescent="0.25">
      <c r="A146" s="20"/>
      <c r="B146" s="23"/>
      <c r="C146" s="20"/>
      <c r="D146" s="2"/>
      <c r="E146" s="21"/>
      <c r="F146" s="2"/>
      <c r="G146" s="2"/>
      <c r="H146" s="2"/>
      <c r="I146" s="2"/>
      <c r="J146" s="2"/>
      <c r="K146" s="22"/>
      <c r="L146" s="21"/>
      <c r="M146" s="2"/>
      <c r="N146" s="2"/>
    </row>
    <row r="147" spans="1:14" s="24" customFormat="1" x14ac:dyDescent="0.25">
      <c r="A147" s="20"/>
      <c r="B147" s="23"/>
      <c r="C147" s="20"/>
      <c r="D147" s="2"/>
      <c r="E147" s="21"/>
      <c r="F147" s="2"/>
      <c r="G147" s="2"/>
      <c r="H147" s="2"/>
      <c r="I147" s="2"/>
      <c r="J147" s="2"/>
      <c r="K147" s="22"/>
      <c r="L147" s="21"/>
      <c r="M147" s="2"/>
      <c r="N147" s="2"/>
    </row>
    <row r="148" spans="1:14" s="24" customFormat="1" x14ac:dyDescent="0.25">
      <c r="A148" s="20"/>
      <c r="B148" s="23"/>
      <c r="C148" s="20"/>
      <c r="D148" s="2"/>
      <c r="E148" s="21"/>
      <c r="F148" s="2"/>
      <c r="G148" s="2"/>
      <c r="H148" s="2"/>
      <c r="I148" s="2"/>
      <c r="J148" s="2"/>
      <c r="K148" s="22"/>
      <c r="L148" s="21"/>
      <c r="M148" s="2"/>
      <c r="N148" s="2"/>
    </row>
    <row r="149" spans="1:14" s="24" customFormat="1" x14ac:dyDescent="0.25">
      <c r="A149" s="20"/>
      <c r="B149" s="23"/>
      <c r="C149" s="20"/>
      <c r="D149" s="2"/>
      <c r="E149" s="21"/>
      <c r="F149" s="2"/>
      <c r="G149" s="2"/>
      <c r="H149" s="2"/>
      <c r="I149" s="2"/>
      <c r="J149" s="2"/>
      <c r="K149" s="22"/>
      <c r="L149" s="21"/>
      <c r="M149" s="2"/>
      <c r="N149" s="2"/>
    </row>
    <row r="150" spans="1:14" s="24" customFormat="1" x14ac:dyDescent="0.25">
      <c r="A150" s="20"/>
      <c r="B150" s="23"/>
      <c r="C150" s="20"/>
      <c r="D150" s="2"/>
      <c r="E150" s="21"/>
      <c r="F150" s="2"/>
      <c r="G150" s="2"/>
      <c r="H150" s="2"/>
      <c r="I150" s="2"/>
      <c r="J150" s="2"/>
      <c r="K150" s="22"/>
      <c r="L150" s="21"/>
      <c r="M150" s="2"/>
      <c r="N150" s="2"/>
    </row>
    <row r="151" spans="1:14" s="24" customFormat="1" x14ac:dyDescent="0.25">
      <c r="A151" s="20"/>
      <c r="B151" s="23"/>
      <c r="C151" s="20"/>
      <c r="D151" s="2"/>
      <c r="E151" s="21"/>
      <c r="F151" s="2"/>
      <c r="G151" s="2"/>
      <c r="H151" s="2"/>
      <c r="I151" s="2"/>
      <c r="J151" s="2"/>
      <c r="K151" s="22"/>
      <c r="L151" s="21"/>
      <c r="M151" s="2"/>
      <c r="N151" s="2"/>
    </row>
    <row r="152" spans="1:14" s="24" customFormat="1" x14ac:dyDescent="0.25">
      <c r="A152" s="20"/>
      <c r="B152" s="23"/>
      <c r="C152" s="20"/>
      <c r="D152" s="2"/>
      <c r="E152" s="21"/>
      <c r="F152" s="2"/>
      <c r="G152" s="2"/>
      <c r="H152" s="2"/>
      <c r="I152" s="2"/>
      <c r="J152" s="2"/>
      <c r="K152" s="22"/>
      <c r="L152" s="21"/>
      <c r="M152" s="2"/>
      <c r="N152" s="2"/>
    </row>
    <row r="153" spans="1:14" s="24" customFormat="1" x14ac:dyDescent="0.25">
      <c r="A153" s="20"/>
      <c r="B153" s="23"/>
      <c r="C153" s="20"/>
      <c r="D153" s="2"/>
      <c r="E153" s="21"/>
      <c r="F153" s="2"/>
      <c r="G153" s="2"/>
      <c r="H153" s="2"/>
      <c r="I153" s="2"/>
      <c r="J153" s="2"/>
      <c r="K153" s="22"/>
      <c r="L153" s="21"/>
      <c r="M153" s="2"/>
      <c r="N153" s="2"/>
    </row>
    <row r="154" spans="1:14" s="24" customFormat="1" x14ac:dyDescent="0.25">
      <c r="A154" s="20"/>
      <c r="B154" s="23"/>
      <c r="C154" s="20"/>
      <c r="D154" s="2"/>
      <c r="E154" s="21"/>
      <c r="F154" s="2"/>
      <c r="G154" s="2"/>
      <c r="H154" s="2"/>
      <c r="I154" s="2"/>
      <c r="J154" s="2"/>
      <c r="K154" s="22"/>
      <c r="L154" s="21"/>
      <c r="M154" s="2"/>
      <c r="N154" s="2"/>
    </row>
    <row r="155" spans="1:14" s="24" customFormat="1" x14ac:dyDescent="0.25">
      <c r="A155" s="20"/>
      <c r="B155" s="23"/>
      <c r="C155" s="20"/>
      <c r="D155" s="2"/>
      <c r="E155" s="21"/>
      <c r="F155" s="2"/>
      <c r="G155" s="2"/>
      <c r="H155" s="2"/>
      <c r="I155" s="2"/>
      <c r="J155" s="2"/>
      <c r="K155" s="22"/>
      <c r="L155" s="21"/>
      <c r="M155" s="2"/>
      <c r="N155" s="2"/>
    </row>
    <row r="156" spans="1:14" s="24" customFormat="1" x14ac:dyDescent="0.25">
      <c r="A156" s="20"/>
      <c r="B156" s="23"/>
      <c r="C156" s="20"/>
      <c r="D156" s="2"/>
      <c r="E156" s="21"/>
      <c r="F156" s="2"/>
      <c r="G156" s="2"/>
      <c r="H156" s="2"/>
      <c r="I156" s="2"/>
      <c r="J156" s="2"/>
      <c r="K156" s="22"/>
      <c r="L156" s="21"/>
      <c r="M156" s="2"/>
      <c r="N156" s="2"/>
    </row>
    <row r="157" spans="1:14" s="24" customFormat="1" x14ac:dyDescent="0.25">
      <c r="A157" s="20"/>
      <c r="B157" s="23"/>
      <c r="C157" s="20"/>
      <c r="D157" s="2"/>
      <c r="E157" s="21"/>
      <c r="F157" s="2"/>
      <c r="G157" s="2"/>
      <c r="H157" s="2"/>
      <c r="I157" s="2"/>
      <c r="J157" s="2"/>
      <c r="K157" s="22"/>
      <c r="L157" s="21"/>
      <c r="M157" s="2"/>
      <c r="N157" s="2"/>
    </row>
    <row r="158" spans="1:14" s="24" customFormat="1" x14ac:dyDescent="0.25">
      <c r="A158" s="20"/>
      <c r="B158" s="23"/>
      <c r="C158" s="20"/>
      <c r="D158" s="2"/>
      <c r="E158" s="21"/>
      <c r="F158" s="2"/>
      <c r="G158" s="2"/>
      <c r="H158" s="2"/>
      <c r="I158" s="2"/>
      <c r="J158" s="2"/>
      <c r="K158" s="22"/>
      <c r="L158" s="21"/>
      <c r="M158" s="2"/>
      <c r="N158" s="2"/>
    </row>
    <row r="159" spans="1:14" s="24" customFormat="1" x14ac:dyDescent="0.25">
      <c r="A159" s="20"/>
      <c r="B159" s="23"/>
      <c r="C159" s="20"/>
      <c r="D159" s="2"/>
      <c r="E159" s="21"/>
      <c r="F159" s="2"/>
      <c r="G159" s="2"/>
      <c r="H159" s="2"/>
      <c r="I159" s="2"/>
      <c r="J159" s="2"/>
      <c r="K159" s="22"/>
      <c r="L159" s="21"/>
      <c r="M159" s="2"/>
      <c r="N159" s="2"/>
    </row>
    <row r="160" spans="1:14" s="24" customFormat="1" x14ac:dyDescent="0.25">
      <c r="A160" s="20"/>
      <c r="B160" s="23"/>
      <c r="C160" s="20"/>
      <c r="D160" s="2"/>
      <c r="E160" s="21"/>
      <c r="F160" s="2"/>
      <c r="G160" s="2"/>
      <c r="H160" s="2"/>
      <c r="I160" s="2"/>
      <c r="J160" s="2"/>
      <c r="K160" s="22"/>
      <c r="L160" s="21"/>
      <c r="M160" s="2"/>
      <c r="N160" s="2"/>
    </row>
    <row r="161" spans="1:14" s="24" customFormat="1" x14ac:dyDescent="0.25">
      <c r="A161" s="20"/>
      <c r="B161" s="23"/>
      <c r="C161" s="20"/>
      <c r="D161" s="2"/>
      <c r="E161" s="21"/>
      <c r="F161" s="2"/>
      <c r="G161" s="2"/>
      <c r="H161" s="2"/>
      <c r="I161" s="2"/>
      <c r="J161" s="2"/>
      <c r="K161" s="22"/>
      <c r="L161" s="21"/>
      <c r="M161" s="2"/>
      <c r="N161" s="2"/>
    </row>
    <row r="162" spans="1:14" s="24" customFormat="1" x14ac:dyDescent="0.25">
      <c r="A162" s="20"/>
      <c r="B162" s="23"/>
      <c r="C162" s="20"/>
      <c r="D162" s="2"/>
      <c r="E162" s="21"/>
      <c r="F162" s="2"/>
      <c r="G162" s="2"/>
      <c r="H162" s="2"/>
      <c r="I162" s="2"/>
      <c r="J162" s="2"/>
      <c r="K162" s="22"/>
      <c r="L162" s="21"/>
      <c r="M162" s="2"/>
      <c r="N162" s="2"/>
    </row>
    <row r="163" spans="1:14" s="24" customFormat="1" x14ac:dyDescent="0.25">
      <c r="A163" s="20"/>
      <c r="B163" s="23"/>
      <c r="C163" s="20"/>
      <c r="D163" s="2"/>
      <c r="E163" s="21"/>
      <c r="F163" s="2"/>
      <c r="G163" s="2"/>
      <c r="H163" s="2"/>
      <c r="I163" s="2"/>
      <c r="J163" s="2"/>
      <c r="K163" s="22"/>
      <c r="L163" s="21"/>
      <c r="M163" s="2"/>
      <c r="N163" s="2"/>
    </row>
    <row r="164" spans="1:14" s="24" customFormat="1" x14ac:dyDescent="0.25">
      <c r="A164" s="20"/>
      <c r="B164" s="23"/>
      <c r="C164" s="20"/>
      <c r="D164" s="2"/>
      <c r="E164" s="21"/>
      <c r="F164" s="2"/>
      <c r="G164" s="2"/>
      <c r="H164" s="2"/>
      <c r="I164" s="2"/>
      <c r="J164" s="2"/>
      <c r="K164" s="22"/>
      <c r="L164" s="21"/>
      <c r="M164" s="2"/>
      <c r="N164" s="2"/>
    </row>
    <row r="165" spans="1:14" s="24" customFormat="1" x14ac:dyDescent="0.25">
      <c r="A165" s="20"/>
      <c r="B165" s="23"/>
      <c r="C165" s="20"/>
      <c r="D165" s="2"/>
      <c r="E165" s="21"/>
      <c r="F165" s="2"/>
      <c r="G165" s="2"/>
      <c r="H165" s="2"/>
      <c r="I165" s="2"/>
      <c r="J165" s="2"/>
      <c r="K165" s="22"/>
      <c r="L165" s="21"/>
      <c r="M165" s="2"/>
      <c r="N165" s="2"/>
    </row>
    <row r="166" spans="1:14" s="24" customFormat="1" x14ac:dyDescent="0.25">
      <c r="A166" s="20"/>
      <c r="B166" s="23"/>
      <c r="C166" s="20"/>
      <c r="D166" s="2"/>
      <c r="E166" s="21"/>
      <c r="F166" s="2"/>
      <c r="G166" s="2"/>
      <c r="H166" s="2"/>
      <c r="I166" s="2"/>
      <c r="J166" s="2"/>
      <c r="K166" s="22"/>
      <c r="L166" s="21"/>
      <c r="M166" s="2"/>
      <c r="N166" s="2"/>
    </row>
    <row r="167" spans="1:14" s="24" customFormat="1" x14ac:dyDescent="0.25">
      <c r="A167" s="20"/>
      <c r="B167" s="23"/>
      <c r="C167" s="20"/>
      <c r="D167" s="2"/>
      <c r="E167" s="21"/>
      <c r="F167" s="2"/>
      <c r="G167" s="2"/>
      <c r="H167" s="2"/>
      <c r="I167" s="2"/>
      <c r="J167" s="2"/>
      <c r="K167" s="22"/>
      <c r="L167" s="21"/>
      <c r="M167" s="2"/>
      <c r="N167" s="2"/>
    </row>
    <row r="168" spans="1:14" s="24" customFormat="1" x14ac:dyDescent="0.25">
      <c r="A168" s="20"/>
      <c r="B168" s="23"/>
      <c r="C168" s="20"/>
      <c r="D168" s="2"/>
      <c r="E168" s="21"/>
      <c r="F168" s="2"/>
      <c r="G168" s="2"/>
      <c r="H168" s="2"/>
      <c r="I168" s="2"/>
      <c r="J168" s="2"/>
      <c r="K168" s="22"/>
      <c r="L168" s="21"/>
      <c r="M168" s="2"/>
      <c r="N168" s="2"/>
    </row>
    <row r="169" spans="1:14" s="24" customFormat="1" x14ac:dyDescent="0.25">
      <c r="A169" s="20"/>
      <c r="B169" s="23"/>
      <c r="C169" s="20"/>
      <c r="D169" s="2"/>
      <c r="E169" s="21"/>
      <c r="F169" s="2"/>
      <c r="G169" s="2"/>
      <c r="H169" s="2"/>
      <c r="I169" s="2"/>
      <c r="J169" s="2"/>
      <c r="K169" s="22"/>
      <c r="L169" s="21"/>
      <c r="M169" s="2"/>
      <c r="N169" s="2"/>
    </row>
    <row r="170" spans="1:14" s="24" customFormat="1" x14ac:dyDescent="0.25">
      <c r="A170" s="20"/>
      <c r="B170" s="23"/>
      <c r="C170" s="20"/>
      <c r="D170" s="2"/>
      <c r="E170" s="21"/>
      <c r="F170" s="2"/>
      <c r="G170" s="2"/>
      <c r="H170" s="2"/>
      <c r="I170" s="2"/>
      <c r="J170" s="2"/>
      <c r="K170" s="22"/>
      <c r="L170" s="21"/>
      <c r="M170" s="2"/>
      <c r="N170" s="2"/>
    </row>
    <row r="171" spans="1:14" s="24" customFormat="1" x14ac:dyDescent="0.25">
      <c r="A171" s="20"/>
      <c r="B171" s="23"/>
      <c r="C171" s="20"/>
      <c r="D171" s="2"/>
      <c r="E171" s="21"/>
      <c r="F171" s="2"/>
      <c r="G171" s="2"/>
      <c r="H171" s="2"/>
      <c r="I171" s="2"/>
      <c r="J171" s="2"/>
      <c r="K171" s="22"/>
      <c r="L171" s="21"/>
      <c r="M171" s="2"/>
      <c r="N171" s="2"/>
    </row>
    <row r="172" spans="1:14" s="24" customFormat="1" x14ac:dyDescent="0.25">
      <c r="A172" s="20"/>
      <c r="B172" s="23"/>
      <c r="C172" s="20"/>
      <c r="D172" s="2"/>
      <c r="E172" s="21"/>
      <c r="F172" s="2"/>
      <c r="G172" s="2"/>
      <c r="H172" s="2"/>
      <c r="I172" s="2"/>
      <c r="J172" s="2"/>
      <c r="K172" s="22"/>
      <c r="L172" s="21"/>
      <c r="M172" s="2"/>
      <c r="N172" s="2"/>
    </row>
    <row r="173" spans="1:14" s="24" customFormat="1" x14ac:dyDescent="0.25">
      <c r="A173" s="20"/>
      <c r="B173" s="23"/>
      <c r="C173" s="20"/>
      <c r="D173" s="2"/>
      <c r="E173" s="21"/>
      <c r="F173" s="2"/>
      <c r="G173" s="2"/>
      <c r="H173" s="2"/>
      <c r="I173" s="2"/>
      <c r="J173" s="2"/>
      <c r="K173" s="22"/>
      <c r="L173" s="21"/>
      <c r="M173" s="2"/>
      <c r="N173" s="2"/>
    </row>
    <row r="174" spans="1:14" s="24" customFormat="1" x14ac:dyDescent="0.25">
      <c r="A174" s="20"/>
      <c r="B174" s="23"/>
      <c r="C174" s="20"/>
      <c r="D174" s="2"/>
      <c r="E174" s="21"/>
      <c r="F174" s="2"/>
      <c r="G174" s="2"/>
      <c r="H174" s="2"/>
      <c r="I174" s="2"/>
      <c r="J174" s="2"/>
      <c r="K174" s="22"/>
      <c r="L174" s="21"/>
      <c r="M174" s="2"/>
      <c r="N174" s="2"/>
    </row>
    <row r="175" spans="1:14" s="24" customFormat="1" x14ac:dyDescent="0.25">
      <c r="A175" s="20"/>
      <c r="B175" s="23"/>
      <c r="C175" s="20"/>
      <c r="D175" s="2"/>
      <c r="E175" s="21"/>
      <c r="F175" s="2"/>
      <c r="G175" s="2"/>
      <c r="H175" s="2"/>
      <c r="I175" s="2"/>
      <c r="J175" s="2"/>
      <c r="K175" s="22"/>
      <c r="L175" s="21"/>
      <c r="M175" s="2"/>
      <c r="N175" s="2"/>
    </row>
    <row r="176" spans="1:14" s="24" customFormat="1" x14ac:dyDescent="0.25">
      <c r="A176" s="20"/>
      <c r="B176" s="23"/>
      <c r="C176" s="20"/>
      <c r="D176" s="2"/>
      <c r="E176" s="21"/>
      <c r="F176" s="2"/>
      <c r="G176" s="2"/>
      <c r="H176" s="2"/>
      <c r="I176" s="2"/>
      <c r="J176" s="2"/>
      <c r="K176" s="22"/>
      <c r="L176" s="21"/>
      <c r="M176" s="2"/>
      <c r="N176" s="2"/>
    </row>
    <row r="177" spans="1:14" s="24" customFormat="1" x14ac:dyDescent="0.25">
      <c r="A177" s="20"/>
      <c r="B177" s="23"/>
      <c r="C177" s="20"/>
      <c r="D177" s="2"/>
      <c r="E177" s="21"/>
      <c r="F177" s="2"/>
      <c r="G177" s="2"/>
      <c r="H177" s="2"/>
      <c r="I177" s="2"/>
      <c r="J177" s="2"/>
      <c r="K177" s="22"/>
      <c r="L177" s="21"/>
      <c r="M177" s="2"/>
      <c r="N177" s="2"/>
    </row>
    <row r="178" spans="1:14" s="24" customFormat="1" x14ac:dyDescent="0.25">
      <c r="A178" s="20"/>
      <c r="B178" s="23"/>
      <c r="C178" s="20"/>
      <c r="D178" s="2"/>
      <c r="E178" s="21"/>
      <c r="F178" s="2"/>
      <c r="G178" s="2"/>
      <c r="H178" s="2"/>
      <c r="I178" s="2"/>
      <c r="J178" s="2"/>
      <c r="K178" s="22"/>
      <c r="L178" s="21"/>
      <c r="M178" s="2"/>
      <c r="N178" s="2"/>
    </row>
    <row r="179" spans="1:14" s="24" customFormat="1" x14ac:dyDescent="0.25">
      <c r="A179" s="20"/>
      <c r="B179" s="23"/>
      <c r="C179" s="20"/>
      <c r="D179" s="2"/>
      <c r="E179" s="21"/>
      <c r="F179" s="2"/>
      <c r="G179" s="2"/>
      <c r="H179" s="2"/>
      <c r="I179" s="2"/>
      <c r="J179" s="2"/>
      <c r="K179" s="22"/>
      <c r="L179" s="21"/>
      <c r="M179" s="2"/>
      <c r="N179" s="2"/>
    </row>
    <row r="180" spans="1:14" s="24" customFormat="1" x14ac:dyDescent="0.25">
      <c r="A180" s="20"/>
      <c r="B180" s="23"/>
      <c r="C180" s="20"/>
      <c r="D180" s="2"/>
      <c r="E180" s="21"/>
      <c r="F180" s="2"/>
      <c r="G180" s="2"/>
      <c r="H180" s="2"/>
      <c r="I180" s="2"/>
      <c r="J180" s="2"/>
      <c r="K180" s="22"/>
      <c r="L180" s="21"/>
      <c r="M180" s="2"/>
      <c r="N180" s="2"/>
    </row>
    <row r="181" spans="1:14" s="24" customFormat="1" x14ac:dyDescent="0.25">
      <c r="A181" s="20"/>
      <c r="B181" s="23"/>
      <c r="C181" s="20"/>
      <c r="D181" s="2"/>
      <c r="E181" s="21"/>
      <c r="F181" s="2"/>
      <c r="G181" s="2"/>
      <c r="H181" s="2"/>
      <c r="I181" s="2"/>
      <c r="J181" s="2"/>
      <c r="K181" s="22"/>
      <c r="L181" s="21"/>
      <c r="M181" s="2"/>
      <c r="N181" s="2"/>
    </row>
    <row r="182" spans="1:14" s="24" customFormat="1" x14ac:dyDescent="0.25">
      <c r="A182" s="20"/>
      <c r="B182" s="23"/>
      <c r="C182" s="20"/>
      <c r="D182" s="2"/>
      <c r="E182" s="21"/>
      <c r="F182" s="2"/>
      <c r="G182" s="2"/>
      <c r="H182" s="2"/>
      <c r="I182" s="2"/>
      <c r="J182" s="2"/>
      <c r="K182" s="22"/>
      <c r="L182" s="21"/>
      <c r="M182" s="2"/>
      <c r="N182" s="2"/>
    </row>
    <row r="183" spans="1:14" s="24" customFormat="1" x14ac:dyDescent="0.25">
      <c r="A183" s="20"/>
      <c r="B183" s="23"/>
      <c r="C183" s="20"/>
      <c r="D183" s="2"/>
      <c r="E183" s="21"/>
      <c r="F183" s="2"/>
      <c r="G183" s="2"/>
      <c r="H183" s="2"/>
      <c r="I183" s="2"/>
      <c r="J183" s="2"/>
      <c r="K183" s="22"/>
      <c r="L183" s="21"/>
      <c r="M183" s="2"/>
      <c r="N183" s="2"/>
    </row>
    <row r="184" spans="1:14" s="24" customFormat="1" x14ac:dyDescent="0.25">
      <c r="A184" s="20"/>
      <c r="B184" s="23"/>
      <c r="C184" s="20"/>
      <c r="D184" s="2"/>
      <c r="E184" s="21"/>
      <c r="F184" s="2"/>
      <c r="G184" s="2"/>
      <c r="H184" s="2"/>
      <c r="I184" s="2"/>
      <c r="J184" s="2"/>
      <c r="K184" s="22"/>
      <c r="L184" s="21"/>
      <c r="M184" s="2"/>
      <c r="N184" s="2"/>
    </row>
    <row r="185" spans="1:14" s="24" customFormat="1" x14ac:dyDescent="0.25">
      <c r="A185" s="20"/>
      <c r="B185" s="23"/>
      <c r="C185" s="20"/>
      <c r="D185" s="2"/>
      <c r="E185" s="21"/>
      <c r="F185" s="2"/>
      <c r="G185" s="2"/>
      <c r="H185" s="2"/>
      <c r="I185" s="2"/>
      <c r="J185" s="2"/>
      <c r="K185" s="22"/>
      <c r="L185" s="21"/>
      <c r="M185" s="2"/>
      <c r="N185" s="2"/>
    </row>
    <row r="186" spans="1:14" s="24" customFormat="1" x14ac:dyDescent="0.25">
      <c r="A186" s="20"/>
      <c r="B186" s="23"/>
      <c r="C186" s="20"/>
      <c r="D186" s="2"/>
      <c r="E186" s="21"/>
      <c r="F186" s="2"/>
      <c r="G186" s="2"/>
      <c r="H186" s="2"/>
      <c r="I186" s="2"/>
      <c r="J186" s="2"/>
      <c r="K186" s="22"/>
      <c r="L186" s="21"/>
      <c r="M186" s="2"/>
      <c r="N186" s="2"/>
    </row>
    <row r="187" spans="1:14" s="24" customFormat="1" x14ac:dyDescent="0.25">
      <c r="A187" s="20"/>
      <c r="B187" s="23"/>
      <c r="C187" s="20"/>
      <c r="D187" s="2"/>
      <c r="E187" s="21"/>
      <c r="F187" s="2"/>
      <c r="G187" s="2"/>
      <c r="H187" s="2"/>
      <c r="I187" s="2"/>
      <c r="J187" s="2"/>
      <c r="K187" s="22"/>
      <c r="L187" s="21"/>
      <c r="M187" s="2"/>
      <c r="N187" s="2"/>
    </row>
    <row r="188" spans="1:14" s="24" customFormat="1" x14ac:dyDescent="0.25">
      <c r="A188" s="20"/>
      <c r="B188" s="23"/>
      <c r="C188" s="20"/>
      <c r="D188" s="2"/>
      <c r="E188" s="21"/>
      <c r="F188" s="2"/>
      <c r="G188" s="2"/>
      <c r="H188" s="2"/>
      <c r="I188" s="2"/>
      <c r="J188" s="2"/>
      <c r="K188" s="22"/>
      <c r="L188" s="21"/>
      <c r="M188" s="2"/>
      <c r="N188" s="2"/>
    </row>
    <row r="189" spans="1:14" s="24" customFormat="1" x14ac:dyDescent="0.25">
      <c r="A189" s="20"/>
      <c r="B189" s="23"/>
      <c r="C189" s="20"/>
      <c r="D189" s="2"/>
      <c r="E189" s="21"/>
      <c r="F189" s="2"/>
      <c r="G189" s="2"/>
      <c r="H189" s="2"/>
      <c r="I189" s="2"/>
      <c r="J189" s="2"/>
      <c r="K189" s="22"/>
      <c r="L189" s="21"/>
      <c r="M189" s="2"/>
      <c r="N189" s="2"/>
    </row>
    <row r="190" spans="1:14" s="24" customFormat="1" x14ac:dyDescent="0.25">
      <c r="A190" s="20"/>
      <c r="B190" s="23"/>
      <c r="C190" s="20"/>
      <c r="D190" s="2"/>
      <c r="E190" s="21"/>
      <c r="F190" s="2"/>
      <c r="G190" s="2"/>
      <c r="H190" s="2"/>
      <c r="I190" s="2"/>
      <c r="J190" s="2"/>
      <c r="K190" s="22"/>
      <c r="L190" s="21"/>
      <c r="M190" s="2"/>
      <c r="N190" s="2"/>
    </row>
    <row r="191" spans="1:14" s="24" customFormat="1" x14ac:dyDescent="0.25">
      <c r="A191" s="20"/>
      <c r="B191" s="23"/>
      <c r="C191" s="20"/>
      <c r="D191" s="2"/>
      <c r="E191" s="21"/>
      <c r="F191" s="2"/>
      <c r="G191" s="2"/>
      <c r="H191" s="2"/>
      <c r="I191" s="2"/>
      <c r="J191" s="2"/>
      <c r="K191" s="22"/>
      <c r="L191" s="21"/>
      <c r="M191" s="2"/>
      <c r="N191" s="2"/>
    </row>
    <row r="192" spans="1:14" s="24" customFormat="1" x14ac:dyDescent="0.25">
      <c r="A192" s="20"/>
      <c r="B192" s="23"/>
      <c r="C192" s="20"/>
      <c r="D192" s="2"/>
      <c r="E192" s="21"/>
      <c r="F192" s="2"/>
      <c r="G192" s="2"/>
      <c r="H192" s="2"/>
      <c r="I192" s="2"/>
      <c r="J192" s="2"/>
      <c r="K192" s="22"/>
      <c r="L192" s="21"/>
      <c r="M192" s="2"/>
      <c r="N192" s="2"/>
    </row>
    <row r="193" spans="1:14" s="24" customFormat="1" x14ac:dyDescent="0.25">
      <c r="A193" s="20"/>
      <c r="B193" s="23"/>
      <c r="C193" s="20"/>
      <c r="D193" s="2"/>
      <c r="E193" s="21"/>
      <c r="F193" s="2"/>
      <c r="G193" s="2"/>
      <c r="H193" s="2"/>
      <c r="I193" s="2"/>
      <c r="J193" s="2"/>
      <c r="K193" s="22"/>
      <c r="L193" s="21"/>
      <c r="M193" s="2"/>
      <c r="N193" s="2"/>
    </row>
    <row r="194" spans="1:14" s="24" customFormat="1" x14ac:dyDescent="0.25">
      <c r="A194" s="20"/>
      <c r="B194" s="23"/>
      <c r="C194" s="20"/>
      <c r="D194" s="2"/>
      <c r="E194" s="21"/>
      <c r="F194" s="2"/>
      <c r="G194" s="2"/>
      <c r="H194" s="2"/>
      <c r="I194" s="2"/>
      <c r="J194" s="2"/>
      <c r="K194" s="22"/>
      <c r="L194" s="21"/>
      <c r="M194" s="2"/>
      <c r="N194" s="2"/>
    </row>
    <row r="195" spans="1:14" s="24" customFormat="1" x14ac:dyDescent="0.25">
      <c r="A195" s="20"/>
      <c r="B195" s="23"/>
      <c r="C195" s="20"/>
      <c r="D195" s="2"/>
      <c r="E195" s="21"/>
      <c r="F195" s="2"/>
      <c r="G195" s="2"/>
      <c r="H195" s="2"/>
      <c r="I195" s="2"/>
      <c r="J195" s="2"/>
      <c r="K195" s="22"/>
      <c r="L195" s="21"/>
      <c r="M195" s="2"/>
      <c r="N195" s="2"/>
    </row>
    <row r="196" spans="1:14" s="24" customFormat="1" x14ac:dyDescent="0.25">
      <c r="A196" s="20"/>
      <c r="B196" s="23"/>
      <c r="C196" s="20"/>
      <c r="D196" s="2"/>
      <c r="E196" s="21"/>
      <c r="F196" s="2"/>
      <c r="G196" s="2"/>
      <c r="H196" s="2"/>
      <c r="I196" s="2"/>
      <c r="J196" s="2"/>
      <c r="K196" s="22"/>
      <c r="L196" s="21"/>
      <c r="M196" s="2"/>
      <c r="N196" s="2"/>
    </row>
    <row r="197" spans="1:14" s="24" customFormat="1" x14ac:dyDescent="0.25">
      <c r="A197" s="20"/>
      <c r="B197" s="23"/>
      <c r="C197" s="20"/>
      <c r="D197" s="2"/>
      <c r="E197" s="21"/>
      <c r="F197" s="2"/>
      <c r="G197" s="2"/>
      <c r="H197" s="2"/>
      <c r="I197" s="2"/>
      <c r="J197" s="2"/>
      <c r="K197" s="22"/>
      <c r="L197" s="21"/>
      <c r="M197" s="2"/>
      <c r="N197" s="2"/>
    </row>
    <row r="198" spans="1:14" s="24" customFormat="1" x14ac:dyDescent="0.25">
      <c r="A198" s="20"/>
      <c r="B198" s="23"/>
      <c r="C198" s="20"/>
      <c r="D198" s="2"/>
      <c r="E198" s="21"/>
      <c r="F198" s="2"/>
      <c r="G198" s="2"/>
      <c r="H198" s="2"/>
      <c r="I198" s="2"/>
      <c r="J198" s="2"/>
      <c r="K198" s="22"/>
      <c r="L198" s="21"/>
      <c r="M198" s="2"/>
      <c r="N198" s="2"/>
    </row>
    <row r="199" spans="1:14" s="24" customFormat="1" x14ac:dyDescent="0.25">
      <c r="A199" s="20"/>
      <c r="B199" s="23"/>
      <c r="C199" s="20"/>
      <c r="D199" s="2"/>
      <c r="E199" s="21"/>
      <c r="F199" s="2"/>
      <c r="G199" s="2"/>
      <c r="H199" s="2"/>
      <c r="I199" s="2"/>
      <c r="J199" s="2"/>
      <c r="K199" s="22"/>
      <c r="L199" s="21"/>
      <c r="M199" s="2"/>
      <c r="N199" s="2"/>
    </row>
    <row r="200" spans="1:14" s="24" customFormat="1" x14ac:dyDescent="0.25">
      <c r="A200" s="20"/>
      <c r="B200" s="23"/>
      <c r="C200" s="20"/>
      <c r="D200" s="2"/>
      <c r="E200" s="21"/>
      <c r="F200" s="2"/>
      <c r="G200" s="2"/>
      <c r="H200" s="2"/>
      <c r="I200" s="2"/>
      <c r="J200" s="2"/>
      <c r="K200" s="22"/>
      <c r="L200" s="21"/>
      <c r="M200" s="2"/>
      <c r="N200" s="2"/>
    </row>
    <row r="201" spans="1:14" s="24" customFormat="1" x14ac:dyDescent="0.25">
      <c r="A201" s="20"/>
      <c r="B201" s="23"/>
      <c r="C201" s="20"/>
      <c r="D201" s="2"/>
      <c r="E201" s="21"/>
      <c r="F201" s="2"/>
      <c r="G201" s="2"/>
      <c r="H201" s="2"/>
      <c r="I201" s="2"/>
      <c r="J201" s="2"/>
      <c r="K201" s="22"/>
      <c r="L201" s="21"/>
      <c r="M201" s="2"/>
      <c r="N201" s="2"/>
    </row>
    <row r="202" spans="1:14" s="24" customFormat="1" x14ac:dyDescent="0.25">
      <c r="A202" s="20"/>
      <c r="B202" s="23"/>
      <c r="C202" s="20"/>
      <c r="D202" s="2"/>
      <c r="E202" s="21"/>
      <c r="F202" s="2"/>
      <c r="G202" s="2"/>
      <c r="H202" s="2"/>
      <c r="I202" s="2"/>
      <c r="J202" s="2"/>
      <c r="K202" s="22"/>
      <c r="L202" s="21"/>
      <c r="M202" s="2"/>
      <c r="N202" s="2"/>
    </row>
    <row r="203" spans="1:14" s="24" customFormat="1" x14ac:dyDescent="0.25">
      <c r="A203" s="20"/>
      <c r="B203" s="23"/>
      <c r="C203" s="20"/>
      <c r="D203" s="2"/>
      <c r="E203" s="21"/>
      <c r="F203" s="2"/>
      <c r="G203" s="2"/>
      <c r="H203" s="2"/>
      <c r="I203" s="2"/>
      <c r="J203" s="2"/>
      <c r="K203" s="22"/>
      <c r="L203" s="21"/>
      <c r="M203" s="2"/>
      <c r="N203" s="2"/>
    </row>
    <row r="204" spans="1:14" s="24" customFormat="1" x14ac:dyDescent="0.25">
      <c r="A204" s="20"/>
      <c r="B204" s="23"/>
      <c r="C204" s="20"/>
      <c r="D204" s="2"/>
      <c r="E204" s="21"/>
      <c r="F204" s="2"/>
      <c r="G204" s="2"/>
      <c r="H204" s="2"/>
      <c r="I204" s="2"/>
      <c r="J204" s="2"/>
      <c r="K204" s="22"/>
      <c r="L204" s="21"/>
      <c r="M204" s="2"/>
      <c r="N204" s="2"/>
    </row>
    <row r="205" spans="1:14" s="24" customFormat="1" x14ac:dyDescent="0.25">
      <c r="A205" s="20"/>
      <c r="B205" s="23"/>
      <c r="C205" s="20"/>
      <c r="D205" s="2"/>
      <c r="E205" s="21"/>
      <c r="F205" s="2"/>
      <c r="G205" s="2"/>
      <c r="H205" s="2"/>
      <c r="I205" s="2"/>
      <c r="J205" s="2"/>
      <c r="K205" s="22"/>
      <c r="L205" s="21"/>
      <c r="M205" s="2"/>
      <c r="N205" s="2"/>
    </row>
    <row r="206" spans="1:14" s="24" customFormat="1" x14ac:dyDescent="0.25">
      <c r="A206" s="20"/>
      <c r="B206" s="23"/>
      <c r="C206" s="20"/>
      <c r="D206" s="2"/>
      <c r="E206" s="21"/>
      <c r="F206" s="2"/>
      <c r="G206" s="2"/>
      <c r="H206" s="2"/>
      <c r="I206" s="2"/>
      <c r="J206" s="2"/>
      <c r="K206" s="22"/>
      <c r="L206" s="21"/>
      <c r="M206" s="2"/>
      <c r="N206" s="2"/>
    </row>
    <row r="207" spans="1:14" s="24" customFormat="1" x14ac:dyDescent="0.25">
      <c r="A207" s="20"/>
      <c r="B207" s="23"/>
      <c r="C207" s="20"/>
      <c r="D207" s="2"/>
      <c r="E207" s="21"/>
      <c r="F207" s="2"/>
      <c r="G207" s="2"/>
      <c r="H207" s="2"/>
      <c r="I207" s="2"/>
      <c r="J207" s="2"/>
      <c r="K207" s="22"/>
      <c r="L207" s="21"/>
      <c r="M207" s="2"/>
      <c r="N207" s="2"/>
    </row>
    <row r="208" spans="1:14" s="24" customFormat="1" x14ac:dyDescent="0.25">
      <c r="A208" s="20"/>
      <c r="B208" s="23"/>
      <c r="C208" s="20"/>
      <c r="D208" s="2"/>
      <c r="E208" s="21"/>
      <c r="F208" s="2"/>
      <c r="G208" s="2"/>
      <c r="H208" s="2"/>
      <c r="I208" s="2"/>
      <c r="J208" s="2"/>
      <c r="K208" s="22"/>
      <c r="L208" s="21"/>
      <c r="M208" s="2"/>
      <c r="N208" s="2"/>
    </row>
    <row r="209" spans="1:14" s="24" customFormat="1" x14ac:dyDescent="0.25">
      <c r="A209" s="20"/>
      <c r="B209" s="23"/>
      <c r="C209" s="20"/>
      <c r="D209" s="2"/>
      <c r="E209" s="21"/>
      <c r="F209" s="2"/>
      <c r="G209" s="2"/>
      <c r="H209" s="2"/>
      <c r="I209" s="2"/>
      <c r="J209" s="2"/>
      <c r="K209" s="22"/>
      <c r="L209" s="21"/>
      <c r="M209" s="2"/>
      <c r="N209" s="2"/>
    </row>
    <row r="210" spans="1:14" s="24" customFormat="1" x14ac:dyDescent="0.25">
      <c r="A210" s="20"/>
      <c r="B210" s="23"/>
      <c r="C210" s="20"/>
      <c r="D210" s="2"/>
      <c r="E210" s="21"/>
      <c r="F210" s="2"/>
      <c r="G210" s="2"/>
      <c r="H210" s="2"/>
      <c r="I210" s="2"/>
      <c r="J210" s="2"/>
      <c r="K210" s="22"/>
      <c r="L210" s="21"/>
      <c r="M210" s="2"/>
      <c r="N210" s="2"/>
    </row>
    <row r="211" spans="1:14" s="24" customFormat="1" x14ac:dyDescent="0.25">
      <c r="A211" s="20"/>
      <c r="B211" s="23"/>
      <c r="C211" s="20"/>
      <c r="D211" s="2"/>
      <c r="E211" s="21"/>
      <c r="F211" s="2"/>
      <c r="G211" s="2"/>
      <c r="H211" s="2"/>
      <c r="I211" s="2"/>
      <c r="J211" s="2"/>
      <c r="K211" s="22"/>
      <c r="L211" s="21"/>
      <c r="M211" s="2"/>
      <c r="N211" s="2"/>
    </row>
    <row r="212" spans="1:14" s="24" customFormat="1" x14ac:dyDescent="0.25">
      <c r="A212" s="20"/>
      <c r="B212" s="23"/>
      <c r="C212" s="20"/>
      <c r="D212" s="2"/>
      <c r="E212" s="21"/>
      <c r="F212" s="2"/>
      <c r="G212" s="2"/>
      <c r="H212" s="2"/>
      <c r="I212" s="2"/>
      <c r="J212" s="2"/>
      <c r="K212" s="22"/>
      <c r="L212" s="21"/>
      <c r="M212" s="2"/>
      <c r="N212" s="2"/>
    </row>
    <row r="213" spans="1:14" s="24" customFormat="1" x14ac:dyDescent="0.25">
      <c r="A213" s="20"/>
      <c r="B213" s="23"/>
      <c r="C213" s="20"/>
      <c r="D213" s="2"/>
      <c r="E213" s="21"/>
      <c r="F213" s="2"/>
      <c r="G213" s="2"/>
      <c r="H213" s="2"/>
      <c r="I213" s="2"/>
      <c r="J213" s="2"/>
      <c r="K213" s="22"/>
      <c r="L213" s="21"/>
      <c r="M213" s="2"/>
      <c r="N213" s="2"/>
    </row>
    <row r="214" spans="1:14" s="24" customFormat="1" x14ac:dyDescent="0.25">
      <c r="A214" s="20"/>
      <c r="B214" s="23"/>
      <c r="C214" s="20"/>
      <c r="D214" s="2"/>
      <c r="E214" s="21"/>
      <c r="F214" s="2"/>
      <c r="G214" s="2"/>
      <c r="H214" s="2"/>
      <c r="I214" s="2"/>
      <c r="J214" s="2"/>
      <c r="K214" s="22"/>
      <c r="L214" s="21"/>
      <c r="M214" s="2"/>
      <c r="N214" s="2"/>
    </row>
    <row r="215" spans="1:14" s="24" customFormat="1" x14ac:dyDescent="0.25">
      <c r="A215" s="20"/>
      <c r="B215" s="23"/>
      <c r="C215" s="20"/>
      <c r="D215" s="2"/>
      <c r="E215" s="21"/>
      <c r="F215" s="2"/>
      <c r="G215" s="2"/>
      <c r="H215" s="2"/>
      <c r="I215" s="2"/>
      <c r="J215" s="2"/>
      <c r="K215" s="22"/>
      <c r="L215" s="21"/>
      <c r="M215" s="2"/>
      <c r="N215" s="2"/>
    </row>
    <row r="216" spans="1:14" s="24" customFormat="1" x14ac:dyDescent="0.25">
      <c r="A216" s="20"/>
      <c r="B216" s="23"/>
      <c r="C216" s="20"/>
      <c r="D216" s="2"/>
      <c r="E216" s="21"/>
      <c r="F216" s="2"/>
      <c r="G216" s="2"/>
      <c r="H216" s="2"/>
      <c r="I216" s="2"/>
      <c r="J216" s="2"/>
      <c r="K216" s="22"/>
      <c r="L216" s="21"/>
      <c r="M216" s="2"/>
      <c r="N216" s="2"/>
    </row>
    <row r="217" spans="1:14" s="24" customFormat="1" x14ac:dyDescent="0.25">
      <c r="A217" s="20"/>
      <c r="B217" s="23"/>
      <c r="C217" s="20"/>
      <c r="D217" s="2"/>
      <c r="E217" s="21"/>
      <c r="F217" s="2"/>
      <c r="G217" s="2"/>
      <c r="H217" s="2"/>
      <c r="I217" s="2"/>
      <c r="J217" s="2"/>
      <c r="K217" s="22"/>
      <c r="L217" s="21"/>
      <c r="M217" s="2"/>
      <c r="N217" s="2"/>
    </row>
    <row r="218" spans="1:14" s="24" customFormat="1" x14ac:dyDescent="0.25">
      <c r="A218" s="20"/>
      <c r="B218" s="23"/>
      <c r="C218" s="20"/>
      <c r="D218" s="2"/>
      <c r="E218" s="21"/>
      <c r="F218" s="2"/>
      <c r="G218" s="2"/>
      <c r="H218" s="2"/>
      <c r="I218" s="2"/>
      <c r="J218" s="2"/>
      <c r="K218" s="22"/>
      <c r="L218" s="21"/>
      <c r="M218" s="2"/>
      <c r="N218" s="2"/>
    </row>
    <row r="219" spans="1:14" s="24" customFormat="1" x14ac:dyDescent="0.25">
      <c r="A219" s="20"/>
      <c r="B219" s="23"/>
      <c r="C219" s="20"/>
      <c r="D219" s="2"/>
      <c r="E219" s="21"/>
      <c r="F219" s="2"/>
      <c r="G219" s="2"/>
      <c r="H219" s="2"/>
      <c r="I219" s="2"/>
      <c r="J219" s="2"/>
      <c r="K219" s="22"/>
      <c r="L219" s="21"/>
      <c r="M219" s="2"/>
      <c r="N219" s="2"/>
    </row>
    <row r="220" spans="1:14" s="24" customFormat="1" x14ac:dyDescent="0.25">
      <c r="A220" s="20"/>
      <c r="B220" s="23"/>
      <c r="C220" s="20"/>
      <c r="D220" s="2"/>
      <c r="E220" s="21"/>
      <c r="F220" s="2"/>
      <c r="G220" s="2"/>
      <c r="H220" s="2"/>
      <c r="I220" s="2"/>
      <c r="J220" s="2"/>
      <c r="K220" s="22"/>
      <c r="L220" s="21"/>
      <c r="M220" s="2"/>
      <c r="N220" s="2"/>
    </row>
    <row r="221" spans="1:14" s="24" customFormat="1" x14ac:dyDescent="0.25">
      <c r="A221" s="20"/>
      <c r="B221" s="23"/>
      <c r="C221" s="20"/>
      <c r="D221" s="2"/>
      <c r="E221" s="21"/>
      <c r="F221" s="2"/>
      <c r="G221" s="2"/>
      <c r="H221" s="2"/>
      <c r="I221" s="2"/>
      <c r="J221" s="2"/>
      <c r="K221" s="22"/>
      <c r="L221" s="21"/>
      <c r="M221" s="2"/>
      <c r="N221" s="2"/>
    </row>
    <row r="222" spans="1:14" s="24" customFormat="1" x14ac:dyDescent="0.25">
      <c r="A222" s="20"/>
      <c r="B222" s="23"/>
      <c r="C222" s="20"/>
      <c r="D222" s="2"/>
      <c r="E222" s="21"/>
      <c r="F222" s="2"/>
      <c r="G222" s="2"/>
      <c r="H222" s="2"/>
      <c r="I222" s="2"/>
      <c r="J222" s="2"/>
      <c r="K222" s="22"/>
      <c r="L222" s="21"/>
      <c r="M222" s="2"/>
      <c r="N222" s="2"/>
    </row>
    <row r="223" spans="1:14" s="24" customFormat="1" x14ac:dyDescent="0.25">
      <c r="A223" s="20"/>
      <c r="B223" s="23"/>
      <c r="C223" s="20"/>
      <c r="D223" s="2"/>
      <c r="E223" s="21"/>
      <c r="F223" s="2"/>
      <c r="G223" s="2"/>
      <c r="H223" s="2"/>
      <c r="I223" s="2"/>
      <c r="J223" s="2"/>
      <c r="K223" s="22"/>
      <c r="L223" s="21"/>
      <c r="M223" s="2"/>
      <c r="N223" s="2"/>
    </row>
    <row r="224" spans="1:14" s="24" customFormat="1" x14ac:dyDescent="0.25">
      <c r="A224" s="20"/>
      <c r="B224" s="23"/>
      <c r="C224" s="20"/>
      <c r="D224" s="2"/>
      <c r="E224" s="21"/>
      <c r="F224" s="2"/>
      <c r="G224" s="2"/>
      <c r="H224" s="2"/>
      <c r="I224" s="2"/>
      <c r="J224" s="2"/>
      <c r="K224" s="22"/>
      <c r="L224" s="21"/>
      <c r="M224" s="2"/>
      <c r="N224" s="2"/>
    </row>
    <row r="225" spans="1:14" s="24" customFormat="1" x14ac:dyDescent="0.25">
      <c r="A225" s="20"/>
      <c r="B225" s="23"/>
      <c r="C225" s="20"/>
      <c r="D225" s="2"/>
      <c r="E225" s="21"/>
      <c r="F225" s="2"/>
      <c r="G225" s="2"/>
      <c r="H225" s="2"/>
      <c r="I225" s="2"/>
      <c r="J225" s="2"/>
      <c r="K225" s="22"/>
      <c r="L225" s="21"/>
      <c r="M225" s="2"/>
      <c r="N225" s="2"/>
    </row>
    <row r="226" spans="1:14" s="24" customFormat="1" x14ac:dyDescent="0.25">
      <c r="A226" s="20"/>
      <c r="B226" s="23"/>
      <c r="C226" s="20"/>
      <c r="D226" s="2"/>
      <c r="E226" s="21"/>
      <c r="F226" s="2"/>
      <c r="G226" s="2"/>
      <c r="H226" s="2"/>
      <c r="I226" s="2"/>
      <c r="J226" s="2"/>
      <c r="K226" s="22"/>
      <c r="L226" s="21"/>
      <c r="M226" s="2"/>
      <c r="N226" s="2"/>
    </row>
    <row r="227" spans="1:14" s="24" customFormat="1" x14ac:dyDescent="0.25">
      <c r="A227" s="20"/>
      <c r="B227" s="23"/>
      <c r="C227" s="20"/>
      <c r="D227" s="2"/>
      <c r="E227" s="21"/>
      <c r="F227" s="2"/>
      <c r="G227" s="2"/>
      <c r="H227" s="2"/>
      <c r="I227" s="2"/>
      <c r="J227" s="2"/>
      <c r="K227" s="22"/>
      <c r="L227" s="21"/>
      <c r="M227" s="2"/>
      <c r="N227" s="2"/>
    </row>
    <row r="228" spans="1:14" s="24" customFormat="1" x14ac:dyDescent="0.25">
      <c r="A228" s="20"/>
      <c r="B228" s="23"/>
      <c r="C228" s="20"/>
      <c r="D228" s="2"/>
      <c r="E228" s="21"/>
      <c r="F228" s="2"/>
      <c r="G228" s="2"/>
      <c r="H228" s="2"/>
      <c r="I228" s="2"/>
      <c r="J228" s="2"/>
      <c r="K228" s="22"/>
      <c r="L228" s="21"/>
      <c r="M228" s="2"/>
      <c r="N228" s="2"/>
    </row>
    <row r="229" spans="1:14" s="24" customFormat="1" x14ac:dyDescent="0.25">
      <c r="A229" s="20"/>
      <c r="B229" s="23"/>
      <c r="C229" s="20"/>
      <c r="D229" s="2"/>
      <c r="E229" s="21"/>
      <c r="F229" s="2"/>
      <c r="G229" s="2"/>
      <c r="H229" s="2"/>
      <c r="I229" s="2"/>
      <c r="J229" s="2"/>
      <c r="K229" s="22"/>
      <c r="L229" s="21"/>
      <c r="M229" s="2"/>
      <c r="N229" s="2"/>
    </row>
    <row r="230" spans="1:14" s="24" customFormat="1" x14ac:dyDescent="0.25">
      <c r="A230" s="20"/>
      <c r="B230" s="23"/>
      <c r="C230" s="20"/>
      <c r="D230" s="2"/>
      <c r="E230" s="21"/>
      <c r="F230" s="2"/>
      <c r="G230" s="2"/>
      <c r="H230" s="2"/>
      <c r="I230" s="2"/>
      <c r="J230" s="2"/>
      <c r="K230" s="22"/>
      <c r="L230" s="21"/>
      <c r="M230" s="2"/>
      <c r="N230" s="2"/>
    </row>
    <row r="231" spans="1:14" s="24" customFormat="1" x14ac:dyDescent="0.25">
      <c r="A231" s="20"/>
      <c r="B231" s="23"/>
      <c r="C231" s="20"/>
      <c r="D231" s="2"/>
      <c r="E231" s="21"/>
      <c r="F231" s="2"/>
      <c r="G231" s="2"/>
      <c r="H231" s="2"/>
      <c r="I231" s="2"/>
      <c r="J231" s="2"/>
      <c r="K231" s="22"/>
      <c r="L231" s="21"/>
      <c r="M231" s="2"/>
      <c r="N231" s="2"/>
    </row>
    <row r="232" spans="1:14" s="24" customFormat="1" x14ac:dyDescent="0.25">
      <c r="A232" s="20"/>
      <c r="B232" s="23"/>
      <c r="C232" s="20"/>
      <c r="D232" s="2"/>
      <c r="E232" s="21"/>
      <c r="F232" s="2"/>
      <c r="G232" s="2"/>
      <c r="H232" s="2"/>
      <c r="I232" s="2"/>
      <c r="J232" s="2"/>
      <c r="K232" s="22"/>
      <c r="L232" s="21"/>
      <c r="M232" s="2"/>
      <c r="N232" s="2"/>
    </row>
    <row r="233" spans="1:14" s="24" customFormat="1" x14ac:dyDescent="0.25">
      <c r="A233" s="20"/>
      <c r="B233" s="23"/>
      <c r="C233" s="20"/>
      <c r="D233" s="2"/>
      <c r="E233" s="21"/>
      <c r="F233" s="2"/>
      <c r="G233" s="2"/>
      <c r="H233" s="2"/>
      <c r="I233" s="2"/>
      <c r="J233" s="2"/>
      <c r="K233" s="22"/>
      <c r="L233" s="21"/>
      <c r="M233" s="2"/>
      <c r="N233" s="2"/>
    </row>
    <row r="234" spans="1:14" s="24" customFormat="1" x14ac:dyDescent="0.25">
      <c r="A234" s="20"/>
      <c r="B234" s="23"/>
      <c r="C234" s="20"/>
      <c r="D234" s="2"/>
      <c r="E234" s="21"/>
      <c r="F234" s="2"/>
      <c r="G234" s="2"/>
      <c r="H234" s="2"/>
      <c r="I234" s="2"/>
      <c r="J234" s="2"/>
      <c r="K234" s="22"/>
      <c r="L234" s="21"/>
      <c r="M234" s="2"/>
      <c r="N234" s="2"/>
    </row>
    <row r="235" spans="1:14" s="24" customFormat="1" x14ac:dyDescent="0.25">
      <c r="A235" s="20"/>
      <c r="B235" s="23"/>
      <c r="C235" s="20"/>
      <c r="D235" s="2"/>
      <c r="E235" s="21"/>
      <c r="F235" s="2"/>
      <c r="G235" s="2"/>
      <c r="H235" s="2"/>
      <c r="I235" s="2"/>
      <c r="J235" s="2"/>
      <c r="K235" s="22"/>
      <c r="L235" s="21"/>
      <c r="M235" s="2"/>
      <c r="N235" s="2"/>
    </row>
    <row r="236" spans="1:14" s="24" customFormat="1" x14ac:dyDescent="0.25">
      <c r="A236" s="20"/>
      <c r="B236" s="23"/>
      <c r="C236" s="20"/>
      <c r="D236" s="2"/>
      <c r="E236" s="21"/>
      <c r="F236" s="2"/>
      <c r="G236" s="2"/>
      <c r="H236" s="2"/>
      <c r="I236" s="2"/>
      <c r="J236" s="2"/>
      <c r="K236" s="22"/>
      <c r="L236" s="21"/>
      <c r="M236" s="2"/>
      <c r="N236" s="2"/>
    </row>
    <row r="237" spans="1:14" s="24" customFormat="1" x14ac:dyDescent="0.25">
      <c r="A237" s="20"/>
      <c r="B237" s="23"/>
      <c r="C237" s="20"/>
      <c r="D237" s="2"/>
      <c r="E237" s="21"/>
      <c r="F237" s="2"/>
      <c r="G237" s="2"/>
      <c r="H237" s="2"/>
      <c r="I237" s="2"/>
      <c r="J237" s="2"/>
      <c r="K237" s="22"/>
      <c r="L237" s="21"/>
      <c r="M237" s="2"/>
      <c r="N237" s="2"/>
    </row>
    <row r="238" spans="1:14" s="24" customFormat="1" x14ac:dyDescent="0.25">
      <c r="A238" s="20"/>
      <c r="B238" s="23"/>
      <c r="C238" s="20"/>
      <c r="D238" s="2"/>
      <c r="E238" s="21"/>
      <c r="F238" s="2"/>
      <c r="G238" s="2"/>
      <c r="H238" s="2"/>
      <c r="I238" s="2"/>
      <c r="J238" s="2"/>
      <c r="K238" s="22"/>
      <c r="L238" s="21"/>
      <c r="M238" s="2"/>
      <c r="N238" s="2"/>
    </row>
    <row r="239" spans="1:14" s="24" customFormat="1" x14ac:dyDescent="0.25">
      <c r="A239" s="20"/>
      <c r="B239" s="23"/>
      <c r="C239" s="20"/>
      <c r="D239" s="2"/>
      <c r="E239" s="21"/>
      <c r="F239" s="2"/>
      <c r="G239" s="2"/>
      <c r="H239" s="2"/>
      <c r="I239" s="2"/>
      <c r="J239" s="2"/>
      <c r="K239" s="22"/>
      <c r="L239" s="21"/>
      <c r="M239" s="2"/>
      <c r="N239" s="2"/>
    </row>
    <row r="240" spans="1:14" s="24" customFormat="1" x14ac:dyDescent="0.25">
      <c r="A240" s="20"/>
      <c r="B240" s="23"/>
      <c r="C240" s="20"/>
      <c r="D240" s="2"/>
      <c r="E240" s="21"/>
      <c r="F240" s="2"/>
      <c r="G240" s="2"/>
      <c r="H240" s="2"/>
      <c r="I240" s="2"/>
      <c r="J240" s="2"/>
      <c r="K240" s="22"/>
      <c r="L240" s="21"/>
      <c r="M240" s="2"/>
      <c r="N240" s="2"/>
    </row>
    <row r="241" spans="1:14" s="24" customFormat="1" x14ac:dyDescent="0.25">
      <c r="A241" s="20"/>
      <c r="B241" s="23"/>
      <c r="C241" s="20"/>
      <c r="D241" s="2"/>
      <c r="E241" s="21"/>
      <c r="F241" s="2"/>
      <c r="G241" s="2"/>
      <c r="H241" s="2"/>
      <c r="I241" s="2"/>
      <c r="J241" s="2"/>
      <c r="K241" s="22"/>
      <c r="L241" s="21"/>
      <c r="M241" s="2"/>
      <c r="N241" s="2"/>
    </row>
    <row r="242" spans="1:14" s="24" customFormat="1" x14ac:dyDescent="0.25">
      <c r="A242" s="20"/>
      <c r="B242" s="23"/>
      <c r="C242" s="20"/>
      <c r="D242" s="2"/>
      <c r="E242" s="21"/>
      <c r="F242" s="2"/>
      <c r="G242" s="2"/>
      <c r="H242" s="2"/>
      <c r="I242" s="2"/>
      <c r="J242" s="2"/>
      <c r="K242" s="22"/>
      <c r="L242" s="21"/>
      <c r="M242" s="2"/>
      <c r="N242" s="2"/>
    </row>
    <row r="243" spans="1:14" s="24" customFormat="1" x14ac:dyDescent="0.25">
      <c r="A243" s="20"/>
      <c r="B243" s="23"/>
      <c r="C243" s="20"/>
      <c r="D243" s="2"/>
      <c r="E243" s="21"/>
      <c r="F243" s="2"/>
      <c r="G243" s="2"/>
      <c r="H243" s="2"/>
      <c r="I243" s="2"/>
      <c r="J243" s="2"/>
      <c r="K243" s="22"/>
      <c r="L243" s="21"/>
      <c r="M243" s="2"/>
      <c r="N243" s="2"/>
    </row>
    <row r="244" spans="1:14" s="24" customFormat="1" x14ac:dyDescent="0.25">
      <c r="A244" s="20"/>
      <c r="B244" s="23"/>
      <c r="C244" s="20"/>
      <c r="D244" s="2"/>
      <c r="E244" s="21"/>
      <c r="F244" s="2"/>
      <c r="G244" s="2"/>
      <c r="H244" s="2"/>
      <c r="I244" s="2"/>
      <c r="J244" s="2"/>
      <c r="K244" s="22"/>
      <c r="L244" s="21"/>
      <c r="M244" s="2"/>
      <c r="N244" s="2"/>
    </row>
    <row r="245" spans="1:14" s="24" customFormat="1" x14ac:dyDescent="0.25">
      <c r="A245" s="20"/>
      <c r="B245" s="23"/>
      <c r="C245" s="20"/>
      <c r="D245" s="2"/>
      <c r="E245" s="21"/>
      <c r="F245" s="2"/>
      <c r="G245" s="2"/>
      <c r="H245" s="2"/>
      <c r="I245" s="2"/>
      <c r="J245" s="2"/>
      <c r="K245" s="22"/>
      <c r="L245" s="21"/>
      <c r="M245" s="2"/>
      <c r="N245" s="2"/>
    </row>
    <row r="246" spans="1:14" s="24" customFormat="1" x14ac:dyDescent="0.25">
      <c r="A246" s="20"/>
      <c r="B246" s="23"/>
      <c r="C246" s="20"/>
      <c r="D246" s="2"/>
      <c r="E246" s="21"/>
      <c r="F246" s="2"/>
      <c r="G246" s="2"/>
      <c r="H246" s="2"/>
      <c r="I246" s="2"/>
      <c r="J246" s="2"/>
      <c r="K246" s="22"/>
      <c r="L246" s="21"/>
      <c r="M246" s="2"/>
      <c r="N246" s="2"/>
    </row>
    <row r="247" spans="1:14" s="24" customFormat="1" x14ac:dyDescent="0.25">
      <c r="A247" s="20"/>
      <c r="B247" s="23"/>
      <c r="C247" s="20"/>
      <c r="D247" s="2"/>
      <c r="E247" s="21"/>
      <c r="F247" s="2"/>
      <c r="G247" s="2"/>
      <c r="H247" s="2"/>
      <c r="I247" s="2"/>
      <c r="J247" s="2"/>
      <c r="K247" s="22"/>
      <c r="L247" s="21"/>
      <c r="M247" s="2"/>
      <c r="N247" s="2"/>
    </row>
    <row r="248" spans="1:14" s="24" customFormat="1" x14ac:dyDescent="0.25">
      <c r="A248" s="20"/>
      <c r="B248" s="23"/>
      <c r="C248" s="20"/>
      <c r="D248" s="2"/>
      <c r="E248" s="21"/>
      <c r="F248" s="2"/>
      <c r="G248" s="2"/>
      <c r="H248" s="2"/>
      <c r="I248" s="2"/>
      <c r="J248" s="2"/>
      <c r="K248" s="22"/>
      <c r="L248" s="21"/>
      <c r="M248" s="2"/>
      <c r="N248" s="2"/>
    </row>
    <row r="249" spans="1:14" s="24" customFormat="1" x14ac:dyDescent="0.25">
      <c r="A249" s="20"/>
      <c r="B249" s="23"/>
      <c r="C249" s="20"/>
      <c r="D249" s="2"/>
      <c r="E249" s="21"/>
      <c r="F249" s="2"/>
      <c r="G249" s="2"/>
      <c r="H249" s="2"/>
      <c r="I249" s="2"/>
      <c r="J249" s="2"/>
      <c r="K249" s="22"/>
      <c r="L249" s="21"/>
      <c r="M249" s="2"/>
      <c r="N249" s="2"/>
    </row>
    <row r="250" spans="1:14" s="24" customFormat="1" x14ac:dyDescent="0.25">
      <c r="A250" s="20"/>
      <c r="B250" s="23"/>
      <c r="C250" s="20"/>
      <c r="D250" s="2"/>
      <c r="E250" s="21"/>
      <c r="F250" s="2"/>
      <c r="G250" s="2"/>
      <c r="H250" s="2"/>
      <c r="I250" s="2"/>
      <c r="J250" s="2"/>
      <c r="K250" s="22"/>
      <c r="L250" s="21"/>
      <c r="M250" s="2"/>
      <c r="N250" s="2"/>
    </row>
    <row r="251" spans="1:14" s="24" customFormat="1" x14ac:dyDescent="0.25">
      <c r="A251" s="20"/>
      <c r="B251" s="23"/>
      <c r="C251" s="20"/>
      <c r="D251" s="2"/>
      <c r="E251" s="21"/>
      <c r="F251" s="2"/>
      <c r="G251" s="2"/>
      <c r="H251" s="2"/>
      <c r="I251" s="2"/>
      <c r="J251" s="2"/>
      <c r="K251" s="22"/>
      <c r="L251" s="21"/>
      <c r="M251" s="2"/>
      <c r="N251" s="2"/>
    </row>
    <row r="252" spans="1:14" s="24" customFormat="1" x14ac:dyDescent="0.25">
      <c r="A252" s="20"/>
      <c r="B252" s="23"/>
      <c r="C252" s="20"/>
      <c r="D252" s="2"/>
      <c r="E252" s="21"/>
      <c r="F252" s="2"/>
      <c r="G252" s="2"/>
      <c r="H252" s="2"/>
      <c r="I252" s="2"/>
      <c r="J252" s="2"/>
      <c r="K252" s="22"/>
      <c r="L252" s="21"/>
      <c r="M252" s="2"/>
      <c r="N252" s="2"/>
    </row>
    <row r="253" spans="1:14" s="24" customFormat="1" x14ac:dyDescent="0.25">
      <c r="A253" s="20"/>
      <c r="B253" s="23"/>
      <c r="C253" s="20"/>
      <c r="D253" s="2"/>
      <c r="E253" s="21"/>
      <c r="F253" s="2"/>
      <c r="G253" s="2"/>
      <c r="H253" s="2"/>
      <c r="I253" s="2"/>
      <c r="J253" s="2"/>
      <c r="K253" s="22"/>
      <c r="L253" s="21"/>
      <c r="M253" s="2"/>
      <c r="N253" s="2"/>
    </row>
    <row r="254" spans="1:14" s="24" customFormat="1" x14ac:dyDescent="0.25">
      <c r="A254" s="20"/>
      <c r="B254" s="23"/>
      <c r="C254" s="20"/>
      <c r="D254" s="2"/>
      <c r="E254" s="21"/>
      <c r="F254" s="2"/>
      <c r="G254" s="2"/>
      <c r="H254" s="2"/>
      <c r="I254" s="2"/>
      <c r="J254" s="2"/>
      <c r="K254" s="22"/>
      <c r="L254" s="21"/>
      <c r="M254" s="2"/>
      <c r="N254" s="2"/>
    </row>
    <row r="255" spans="1:14" s="24" customFormat="1" x14ac:dyDescent="0.25">
      <c r="A255" s="20"/>
      <c r="B255" s="23"/>
      <c r="C255" s="20"/>
      <c r="D255" s="2"/>
      <c r="E255" s="21"/>
      <c r="F255" s="2"/>
      <c r="G255" s="2"/>
      <c r="H255" s="2"/>
      <c r="I255" s="2"/>
      <c r="J255" s="2"/>
      <c r="K255" s="22"/>
      <c r="L255" s="21"/>
      <c r="M255" s="2"/>
      <c r="N255" s="2"/>
    </row>
    <row r="256" spans="1:14" s="24" customFormat="1" x14ac:dyDescent="0.25">
      <c r="A256" s="20"/>
      <c r="B256" s="23"/>
      <c r="C256" s="20"/>
      <c r="D256" s="2"/>
      <c r="E256" s="21"/>
      <c r="F256" s="2"/>
      <c r="G256" s="2"/>
      <c r="H256" s="2"/>
      <c r="I256" s="2"/>
      <c r="J256" s="2"/>
      <c r="K256" s="22"/>
      <c r="L256" s="21"/>
      <c r="M256" s="2"/>
      <c r="N256" s="2"/>
    </row>
    <row r="257" spans="1:14" s="24" customFormat="1" x14ac:dyDescent="0.25">
      <c r="A257" s="20"/>
      <c r="B257" s="23"/>
      <c r="C257" s="20"/>
      <c r="D257" s="2"/>
      <c r="E257" s="21"/>
      <c r="F257" s="2"/>
      <c r="G257" s="2"/>
      <c r="H257" s="2"/>
      <c r="I257" s="2"/>
      <c r="J257" s="2"/>
      <c r="K257" s="22"/>
      <c r="L257" s="21"/>
      <c r="M257" s="2"/>
      <c r="N257" s="2"/>
    </row>
    <row r="258" spans="1:14" s="24" customFormat="1" x14ac:dyDescent="0.25">
      <c r="A258" s="20"/>
      <c r="B258" s="23"/>
      <c r="C258" s="20"/>
      <c r="D258" s="2"/>
      <c r="E258" s="21"/>
      <c r="F258" s="2"/>
      <c r="G258" s="2"/>
      <c r="H258" s="2"/>
      <c r="I258" s="2"/>
      <c r="J258" s="2"/>
      <c r="K258" s="22"/>
      <c r="L258" s="21"/>
      <c r="M258" s="2"/>
      <c r="N258" s="2"/>
    </row>
    <row r="259" spans="1:14" s="24" customFormat="1" x14ac:dyDescent="0.25">
      <c r="A259" s="20"/>
      <c r="B259" s="23"/>
      <c r="C259" s="20"/>
      <c r="D259" s="2"/>
      <c r="E259" s="21"/>
      <c r="F259" s="2"/>
      <c r="G259" s="2"/>
      <c r="H259" s="2"/>
      <c r="I259" s="2"/>
      <c r="J259" s="2"/>
      <c r="K259" s="22"/>
      <c r="L259" s="21"/>
      <c r="M259" s="2"/>
      <c r="N259" s="2"/>
    </row>
    <row r="260" spans="1:14" s="24" customFormat="1" x14ac:dyDescent="0.25">
      <c r="A260" s="20"/>
      <c r="B260" s="23"/>
      <c r="C260" s="20"/>
      <c r="D260" s="2"/>
      <c r="E260" s="21"/>
      <c r="F260" s="2"/>
      <c r="G260" s="2"/>
      <c r="H260" s="2"/>
      <c r="I260" s="2"/>
      <c r="J260" s="2"/>
      <c r="K260" s="22"/>
      <c r="L260" s="21"/>
      <c r="M260" s="2"/>
      <c r="N260" s="2"/>
    </row>
    <row r="261" spans="1:14" s="24" customFormat="1" x14ac:dyDescent="0.25">
      <c r="A261" s="20"/>
      <c r="B261" s="23"/>
      <c r="C261" s="20"/>
      <c r="D261" s="2"/>
      <c r="E261" s="21"/>
      <c r="F261" s="2"/>
      <c r="G261" s="2"/>
      <c r="H261" s="2"/>
      <c r="I261" s="2"/>
      <c r="J261" s="2"/>
      <c r="K261" s="22"/>
      <c r="L261" s="21"/>
      <c r="M261" s="2"/>
      <c r="N261" s="2"/>
    </row>
    <row r="262" spans="1:14" s="24" customFormat="1" x14ac:dyDescent="0.25">
      <c r="A262" s="20"/>
      <c r="B262" s="23"/>
      <c r="C262" s="20"/>
      <c r="D262" s="2"/>
      <c r="E262" s="21"/>
      <c r="F262" s="2"/>
      <c r="G262" s="2"/>
      <c r="H262" s="2"/>
      <c r="I262" s="2"/>
      <c r="J262" s="2"/>
      <c r="K262" s="22"/>
      <c r="L262" s="21"/>
      <c r="M262" s="2"/>
      <c r="N262" s="2"/>
    </row>
    <row r="263" spans="1:14" s="24" customFormat="1" x14ac:dyDescent="0.25">
      <c r="A263" s="20"/>
      <c r="B263" s="23"/>
      <c r="C263" s="20"/>
      <c r="D263" s="2"/>
      <c r="E263" s="21"/>
      <c r="F263" s="2"/>
      <c r="G263" s="2"/>
      <c r="H263" s="2"/>
      <c r="I263" s="2"/>
      <c r="J263" s="2"/>
      <c r="K263" s="22"/>
      <c r="L263" s="21"/>
      <c r="M263" s="2"/>
      <c r="N263" s="2"/>
    </row>
    <row r="264" spans="1:14" s="24" customFormat="1" x14ac:dyDescent="0.25">
      <c r="A264" s="20"/>
      <c r="B264" s="23"/>
      <c r="C264" s="20"/>
      <c r="D264" s="2"/>
      <c r="E264" s="21"/>
      <c r="F264" s="2"/>
      <c r="G264" s="2"/>
      <c r="H264" s="2"/>
      <c r="I264" s="2"/>
      <c r="J264" s="2"/>
      <c r="K264" s="22"/>
      <c r="L264" s="21"/>
      <c r="M264" s="2"/>
      <c r="N264" s="2"/>
    </row>
    <row r="265" spans="1:14" s="24" customFormat="1" x14ac:dyDescent="0.25">
      <c r="A265" s="20"/>
      <c r="B265" s="23"/>
      <c r="C265" s="20"/>
      <c r="D265" s="2"/>
      <c r="E265" s="21"/>
      <c r="F265" s="2"/>
      <c r="G265" s="2"/>
      <c r="H265" s="2"/>
      <c r="I265" s="2"/>
      <c r="J265" s="2"/>
      <c r="K265" s="22"/>
      <c r="L265" s="21"/>
      <c r="M265" s="2"/>
      <c r="N265" s="2"/>
    </row>
    <row r="266" spans="1:14" s="24" customFormat="1" x14ac:dyDescent="0.25">
      <c r="A266" s="20"/>
      <c r="B266" s="23"/>
      <c r="C266" s="20"/>
      <c r="D266" s="2"/>
      <c r="E266" s="21"/>
      <c r="F266" s="2"/>
      <c r="G266" s="2"/>
      <c r="H266" s="2"/>
      <c r="I266" s="2"/>
      <c r="J266" s="2"/>
      <c r="K266" s="22"/>
      <c r="L266" s="21"/>
      <c r="M266" s="2"/>
      <c r="N266" s="2"/>
    </row>
    <row r="267" spans="1:14" s="24" customFormat="1" x14ac:dyDescent="0.25">
      <c r="A267" s="20"/>
      <c r="B267" s="23"/>
      <c r="C267" s="20"/>
      <c r="D267" s="2"/>
      <c r="E267" s="21"/>
      <c r="F267" s="2"/>
      <c r="G267" s="2"/>
      <c r="H267" s="2"/>
      <c r="I267" s="2"/>
      <c r="J267" s="2"/>
      <c r="K267" s="22"/>
      <c r="L267" s="21"/>
      <c r="M267" s="2"/>
      <c r="N267" s="2"/>
    </row>
    <row r="268" spans="1:14" s="24" customFormat="1" x14ac:dyDescent="0.25">
      <c r="A268" s="20"/>
      <c r="B268" s="23"/>
      <c r="C268" s="20"/>
      <c r="D268" s="2"/>
      <c r="E268" s="21"/>
      <c r="F268" s="2"/>
      <c r="G268" s="2"/>
      <c r="H268" s="2"/>
      <c r="I268" s="2"/>
      <c r="J268" s="2"/>
      <c r="K268" s="22"/>
      <c r="L268" s="21"/>
      <c r="M268" s="2"/>
      <c r="N268" s="2"/>
    </row>
    <row r="269" spans="1:14" s="24" customFormat="1" x14ac:dyDescent="0.25">
      <c r="A269" s="20"/>
      <c r="B269" s="23"/>
      <c r="C269" s="20"/>
      <c r="D269" s="2"/>
      <c r="E269" s="21"/>
      <c r="F269" s="2"/>
      <c r="G269" s="2"/>
      <c r="H269" s="2"/>
      <c r="I269" s="2"/>
      <c r="J269" s="2"/>
      <c r="K269" s="22"/>
      <c r="L269" s="21"/>
      <c r="M269" s="2"/>
      <c r="N269" s="2"/>
    </row>
    <row r="270" spans="1:14" s="24" customFormat="1" x14ac:dyDescent="0.25">
      <c r="A270" s="20"/>
      <c r="B270" s="23"/>
      <c r="C270" s="20"/>
      <c r="D270" s="2"/>
      <c r="E270" s="21"/>
      <c r="F270" s="2"/>
      <c r="G270" s="2"/>
      <c r="H270" s="2"/>
      <c r="I270" s="2"/>
      <c r="J270" s="2"/>
      <c r="K270" s="22"/>
      <c r="L270" s="21"/>
      <c r="M270" s="2"/>
      <c r="N270" s="2"/>
    </row>
    <row r="271" spans="1:14" s="24" customFormat="1" x14ac:dyDescent="0.25">
      <c r="A271" s="20"/>
      <c r="B271" s="23"/>
      <c r="C271" s="20"/>
      <c r="D271" s="2"/>
      <c r="E271" s="21"/>
      <c r="F271" s="2"/>
      <c r="G271" s="2"/>
      <c r="H271" s="2"/>
      <c r="I271" s="2"/>
      <c r="J271" s="2"/>
      <c r="K271" s="22"/>
      <c r="L271" s="21"/>
      <c r="M271" s="2"/>
      <c r="N271" s="2"/>
    </row>
    <row r="272" spans="1:14" s="24" customFormat="1" x14ac:dyDescent="0.25">
      <c r="A272" s="20"/>
      <c r="B272" s="23"/>
      <c r="C272" s="20"/>
      <c r="D272" s="2"/>
      <c r="E272" s="21"/>
      <c r="F272" s="2"/>
      <c r="G272" s="2"/>
      <c r="H272" s="2"/>
      <c r="I272" s="2"/>
      <c r="J272" s="2"/>
      <c r="K272" s="22"/>
      <c r="L272" s="21"/>
      <c r="M272" s="2"/>
      <c r="N272" s="2"/>
    </row>
    <row r="273" spans="1:14" s="24" customFormat="1" x14ac:dyDescent="0.25">
      <c r="A273" s="20"/>
      <c r="B273" s="23"/>
      <c r="C273" s="20"/>
      <c r="D273" s="2"/>
      <c r="E273" s="21"/>
      <c r="F273" s="2"/>
      <c r="G273" s="2"/>
      <c r="H273" s="2"/>
      <c r="I273" s="2"/>
      <c r="J273" s="2"/>
      <c r="K273" s="22"/>
      <c r="L273" s="21"/>
      <c r="M273" s="2"/>
      <c r="N273" s="2"/>
    </row>
    <row r="274" spans="1:14" s="24" customFormat="1" x14ac:dyDescent="0.25">
      <c r="A274" s="20"/>
      <c r="B274" s="23"/>
      <c r="C274" s="20"/>
      <c r="D274" s="2"/>
      <c r="E274" s="21"/>
      <c r="F274" s="2"/>
      <c r="G274" s="2"/>
      <c r="H274" s="2"/>
      <c r="I274" s="2"/>
      <c r="J274" s="2"/>
      <c r="K274" s="22"/>
      <c r="L274" s="21"/>
      <c r="M274" s="2"/>
      <c r="N274" s="2"/>
    </row>
    <row r="275" spans="1:14" s="24" customFormat="1" x14ac:dyDescent="0.25">
      <c r="A275" s="20"/>
      <c r="B275" s="23"/>
      <c r="C275" s="20"/>
      <c r="D275" s="2"/>
      <c r="E275" s="21"/>
      <c r="F275" s="2"/>
      <c r="G275" s="2"/>
      <c r="H275" s="2"/>
      <c r="I275" s="2"/>
      <c r="J275" s="2"/>
      <c r="K275" s="22"/>
      <c r="L275" s="21"/>
      <c r="M275" s="2"/>
      <c r="N275" s="2"/>
    </row>
    <row r="276" spans="1:14" s="24" customFormat="1" x14ac:dyDescent="0.25">
      <c r="A276" s="20"/>
      <c r="B276" s="23"/>
      <c r="C276" s="20"/>
      <c r="D276" s="2"/>
      <c r="E276" s="21"/>
      <c r="F276" s="2"/>
      <c r="G276" s="2"/>
      <c r="H276" s="2"/>
      <c r="I276" s="2"/>
      <c r="J276" s="2"/>
      <c r="K276" s="22"/>
      <c r="L276" s="21"/>
      <c r="M276" s="2"/>
      <c r="N276" s="2"/>
    </row>
    <row r="277" spans="1:14" s="24" customFormat="1" x14ac:dyDescent="0.25">
      <c r="A277" s="20"/>
      <c r="B277" s="23"/>
      <c r="C277" s="20"/>
      <c r="D277" s="2"/>
      <c r="E277" s="21"/>
      <c r="F277" s="2"/>
      <c r="G277" s="2"/>
      <c r="H277" s="2"/>
      <c r="I277" s="2"/>
      <c r="J277" s="2"/>
      <c r="K277" s="22"/>
      <c r="L277" s="21"/>
      <c r="M277" s="2"/>
      <c r="N277" s="2"/>
    </row>
    <row r="278" spans="1:14" s="24" customFormat="1" x14ac:dyDescent="0.25">
      <c r="A278" s="20"/>
      <c r="B278" s="23"/>
      <c r="C278" s="20"/>
      <c r="D278" s="2"/>
      <c r="E278" s="21"/>
      <c r="F278" s="2"/>
      <c r="G278" s="2"/>
      <c r="H278" s="2"/>
      <c r="I278" s="2"/>
      <c r="J278" s="2"/>
      <c r="K278" s="22"/>
      <c r="L278" s="21"/>
      <c r="M278" s="2"/>
      <c r="N278" s="2"/>
    </row>
    <row r="279" spans="1:14" s="24" customFormat="1" x14ac:dyDescent="0.25">
      <c r="A279" s="20"/>
      <c r="B279" s="23"/>
      <c r="C279" s="20"/>
      <c r="D279" s="2"/>
      <c r="E279" s="21"/>
      <c r="F279" s="2"/>
      <c r="G279" s="2"/>
      <c r="H279" s="2"/>
      <c r="I279" s="2"/>
      <c r="J279" s="2"/>
      <c r="K279" s="22"/>
      <c r="L279" s="21"/>
      <c r="M279" s="2"/>
      <c r="N279" s="2"/>
    </row>
    <row r="280" spans="1:14" s="24" customFormat="1" x14ac:dyDescent="0.25">
      <c r="A280" s="20"/>
      <c r="B280" s="23"/>
      <c r="C280" s="20"/>
      <c r="D280" s="2"/>
      <c r="E280" s="21"/>
      <c r="F280" s="2"/>
      <c r="G280" s="2"/>
      <c r="H280" s="2"/>
      <c r="I280" s="2"/>
      <c r="J280" s="2"/>
      <c r="K280" s="22"/>
      <c r="L280" s="21"/>
      <c r="M280" s="2"/>
      <c r="N280" s="2"/>
    </row>
    <row r="281" spans="1:14" s="24" customFormat="1" x14ac:dyDescent="0.25">
      <c r="A281" s="20"/>
      <c r="B281" s="23"/>
      <c r="C281" s="20"/>
      <c r="D281" s="2"/>
      <c r="E281" s="21"/>
      <c r="F281" s="2"/>
      <c r="G281" s="2"/>
      <c r="H281" s="2"/>
      <c r="I281" s="2"/>
      <c r="J281" s="2"/>
      <c r="K281" s="22"/>
      <c r="L281" s="21"/>
      <c r="M281" s="2"/>
      <c r="N281" s="2"/>
    </row>
    <row r="282" spans="1:14" s="24" customFormat="1" x14ac:dyDescent="0.25">
      <c r="A282" s="20"/>
      <c r="B282" s="23"/>
      <c r="C282" s="20"/>
      <c r="D282" s="2"/>
      <c r="E282" s="21"/>
      <c r="F282" s="2"/>
      <c r="G282" s="2"/>
      <c r="H282" s="2"/>
      <c r="I282" s="2"/>
      <c r="J282" s="2"/>
      <c r="K282" s="22"/>
      <c r="L282" s="21"/>
      <c r="M282" s="2"/>
      <c r="N282" s="2"/>
    </row>
    <row r="283" spans="1:14" s="24" customFormat="1" x14ac:dyDescent="0.25">
      <c r="A283" s="20"/>
      <c r="B283" s="23"/>
      <c r="C283" s="20"/>
      <c r="D283" s="2"/>
      <c r="E283" s="21"/>
      <c r="F283" s="2"/>
      <c r="G283" s="2"/>
      <c r="H283" s="2"/>
      <c r="I283" s="2"/>
      <c r="J283" s="2"/>
      <c r="K283" s="22"/>
      <c r="L283" s="21"/>
      <c r="M283" s="2"/>
      <c r="N283" s="2"/>
    </row>
    <row r="284" spans="1:14" s="24" customFormat="1" x14ac:dyDescent="0.25">
      <c r="A284" s="20"/>
      <c r="B284" s="23"/>
      <c r="C284" s="20"/>
      <c r="D284" s="2"/>
      <c r="E284" s="21"/>
      <c r="F284" s="2"/>
      <c r="G284" s="2"/>
      <c r="H284" s="2"/>
      <c r="I284" s="2"/>
      <c r="J284" s="2"/>
      <c r="K284" s="22"/>
      <c r="L284" s="21"/>
      <c r="M284" s="2"/>
      <c r="N284" s="2"/>
    </row>
    <row r="285" spans="1:14" s="24" customFormat="1" x14ac:dyDescent="0.25">
      <c r="A285" s="20"/>
      <c r="B285" s="23"/>
      <c r="C285" s="20"/>
      <c r="D285" s="2"/>
      <c r="E285" s="21"/>
      <c r="F285" s="2"/>
      <c r="G285" s="2"/>
      <c r="H285" s="2"/>
      <c r="I285" s="2"/>
      <c r="J285" s="2"/>
      <c r="K285" s="22"/>
      <c r="L285" s="21"/>
      <c r="M285" s="2"/>
      <c r="N285" s="2"/>
    </row>
    <row r="286" spans="1:14" s="24" customFormat="1" x14ac:dyDescent="0.25">
      <c r="A286" s="20"/>
      <c r="B286" s="23"/>
      <c r="C286" s="20"/>
      <c r="D286" s="2"/>
      <c r="E286" s="21"/>
      <c r="F286" s="2"/>
      <c r="G286" s="2"/>
      <c r="H286" s="2"/>
      <c r="I286" s="2"/>
      <c r="J286" s="2"/>
      <c r="K286" s="22"/>
      <c r="L286" s="21"/>
      <c r="M286" s="2"/>
      <c r="N286" s="2"/>
    </row>
    <row r="287" spans="1:14" s="24" customFormat="1" x14ac:dyDescent="0.25">
      <c r="A287" s="20"/>
      <c r="B287" s="23"/>
      <c r="C287" s="20"/>
      <c r="D287" s="2"/>
      <c r="E287" s="21"/>
      <c r="F287" s="2"/>
      <c r="G287" s="2"/>
      <c r="H287" s="2"/>
      <c r="I287" s="2"/>
      <c r="J287" s="2"/>
      <c r="K287" s="22"/>
      <c r="L287" s="21"/>
      <c r="M287" s="2"/>
      <c r="N287" s="2"/>
    </row>
    <row r="288" spans="1:14" s="24" customFormat="1" x14ac:dyDescent="0.25">
      <c r="A288" s="20"/>
      <c r="B288" s="23"/>
      <c r="C288" s="20"/>
      <c r="D288" s="2"/>
      <c r="E288" s="21"/>
      <c r="F288" s="2"/>
      <c r="G288" s="2"/>
      <c r="H288" s="2"/>
      <c r="I288" s="2"/>
      <c r="J288" s="2"/>
      <c r="K288" s="22"/>
      <c r="L288" s="21"/>
      <c r="M288" s="2"/>
      <c r="N288" s="2"/>
    </row>
    <row r="289" spans="1:14" s="24" customFormat="1" x14ac:dyDescent="0.25">
      <c r="A289" s="20"/>
      <c r="B289" s="23"/>
      <c r="C289" s="20"/>
      <c r="D289" s="2"/>
      <c r="E289" s="21"/>
      <c r="F289" s="2"/>
      <c r="G289" s="2"/>
      <c r="H289" s="2"/>
      <c r="I289" s="2"/>
      <c r="J289" s="2"/>
      <c r="K289" s="22"/>
      <c r="L289" s="21"/>
      <c r="M289" s="2"/>
      <c r="N289" s="2"/>
    </row>
    <row r="290" spans="1:14" s="24" customFormat="1" x14ac:dyDescent="0.25">
      <c r="A290" s="20"/>
      <c r="B290" s="23"/>
      <c r="C290" s="20"/>
      <c r="D290" s="2"/>
      <c r="E290" s="21"/>
      <c r="F290" s="2"/>
      <c r="G290" s="2"/>
      <c r="H290" s="2"/>
      <c r="I290" s="2"/>
      <c r="J290" s="2"/>
      <c r="K290" s="22"/>
      <c r="L290" s="21"/>
      <c r="M290" s="2"/>
      <c r="N290" s="2"/>
    </row>
    <row r="291" spans="1:14" s="24" customFormat="1" x14ac:dyDescent="0.25">
      <c r="A291" s="20"/>
      <c r="B291" s="23"/>
      <c r="C291" s="20"/>
      <c r="D291" s="2"/>
      <c r="E291" s="21"/>
      <c r="F291" s="2"/>
      <c r="G291" s="2"/>
      <c r="H291" s="2"/>
      <c r="I291" s="2"/>
      <c r="J291" s="2"/>
      <c r="K291" s="22"/>
      <c r="L291" s="21"/>
      <c r="M291" s="2"/>
      <c r="N291" s="2"/>
    </row>
    <row r="292" spans="1:14" s="24" customFormat="1" x14ac:dyDescent="0.25">
      <c r="A292" s="20"/>
      <c r="B292" s="23"/>
      <c r="C292" s="20"/>
      <c r="D292" s="2"/>
      <c r="E292" s="21"/>
      <c r="F292" s="2"/>
      <c r="G292" s="2"/>
      <c r="H292" s="2"/>
      <c r="I292" s="2"/>
      <c r="J292" s="2"/>
      <c r="K292" s="22"/>
      <c r="L292" s="21"/>
      <c r="M292" s="2"/>
      <c r="N292" s="2"/>
    </row>
    <row r="293" spans="1:14" s="24" customFormat="1" x14ac:dyDescent="0.25">
      <c r="A293" s="20"/>
      <c r="B293" s="23"/>
      <c r="C293" s="20"/>
      <c r="D293" s="2"/>
      <c r="E293" s="21"/>
      <c r="F293" s="2"/>
      <c r="G293" s="2"/>
      <c r="H293" s="2"/>
      <c r="I293" s="2"/>
      <c r="J293" s="2"/>
      <c r="K293" s="22"/>
      <c r="L293" s="21"/>
      <c r="M293" s="2"/>
      <c r="N293" s="2"/>
    </row>
    <row r="294" spans="1:14" s="24" customFormat="1" x14ac:dyDescent="0.25">
      <c r="A294" s="20"/>
      <c r="B294" s="23"/>
      <c r="C294" s="20"/>
      <c r="D294" s="2"/>
      <c r="E294" s="21"/>
      <c r="F294" s="2"/>
      <c r="G294" s="2"/>
      <c r="H294" s="2"/>
      <c r="I294" s="2"/>
      <c r="J294" s="2"/>
      <c r="K294" s="22"/>
      <c r="L294" s="21"/>
      <c r="M294" s="2"/>
      <c r="N294" s="2"/>
    </row>
    <row r="295" spans="1:14" s="24" customFormat="1" x14ac:dyDescent="0.25">
      <c r="A295" s="20"/>
      <c r="B295" s="23"/>
      <c r="C295" s="20"/>
      <c r="D295" s="2"/>
      <c r="E295" s="21"/>
      <c r="F295" s="2"/>
      <c r="G295" s="2"/>
      <c r="H295" s="2"/>
      <c r="I295" s="2"/>
      <c r="J295" s="2"/>
      <c r="K295" s="22"/>
      <c r="L295" s="21"/>
      <c r="M295" s="2"/>
      <c r="N295" s="2"/>
    </row>
    <row r="296" spans="1:14" s="24" customFormat="1" x14ac:dyDescent="0.25">
      <c r="A296" s="20"/>
      <c r="B296" s="23"/>
      <c r="C296" s="20"/>
      <c r="D296" s="2"/>
      <c r="E296" s="21"/>
      <c r="F296" s="2"/>
      <c r="G296" s="2"/>
      <c r="H296" s="2"/>
      <c r="I296" s="2"/>
      <c r="J296" s="2"/>
      <c r="K296" s="22"/>
      <c r="L296" s="21"/>
      <c r="M296" s="2"/>
      <c r="N296" s="2"/>
    </row>
    <row r="297" spans="1:14" s="24" customFormat="1" x14ac:dyDescent="0.25">
      <c r="A297" s="20"/>
      <c r="B297" s="23"/>
      <c r="C297" s="20"/>
      <c r="D297" s="2"/>
      <c r="E297" s="21"/>
      <c r="F297" s="2"/>
      <c r="G297" s="2"/>
      <c r="H297" s="2"/>
      <c r="I297" s="2"/>
      <c r="J297" s="2"/>
      <c r="K297" s="22"/>
      <c r="L297" s="21"/>
      <c r="M297" s="2"/>
      <c r="N297" s="2"/>
    </row>
    <row r="298" spans="1:14" s="24" customFormat="1" x14ac:dyDescent="0.25">
      <c r="A298" s="20"/>
      <c r="B298" s="23"/>
      <c r="C298" s="20"/>
      <c r="D298" s="2"/>
      <c r="E298" s="21"/>
      <c r="F298" s="2"/>
      <c r="G298" s="2"/>
      <c r="H298" s="2"/>
      <c r="I298" s="2"/>
      <c r="J298" s="2"/>
      <c r="K298" s="22"/>
      <c r="L298" s="21"/>
      <c r="M298" s="2"/>
      <c r="N298" s="2"/>
    </row>
    <row r="299" spans="1:14" s="24" customFormat="1" x14ac:dyDescent="0.25">
      <c r="A299" s="20"/>
      <c r="B299" s="23"/>
      <c r="C299" s="20"/>
      <c r="D299" s="2"/>
      <c r="E299" s="21"/>
      <c r="F299" s="2"/>
      <c r="G299" s="2"/>
      <c r="H299" s="2"/>
      <c r="I299" s="2"/>
      <c r="J299" s="2"/>
      <c r="K299" s="22"/>
      <c r="L299" s="21"/>
      <c r="M299" s="2"/>
      <c r="N299" s="2"/>
    </row>
    <row r="300" spans="1:14" s="24" customFormat="1" x14ac:dyDescent="0.25">
      <c r="A300" s="20"/>
      <c r="B300" s="23"/>
      <c r="C300" s="20"/>
      <c r="D300" s="2"/>
      <c r="E300" s="21"/>
      <c r="F300" s="2"/>
      <c r="G300" s="2"/>
      <c r="H300" s="2"/>
      <c r="I300" s="2"/>
      <c r="J300" s="2"/>
      <c r="K300" s="22"/>
      <c r="L300" s="21"/>
      <c r="M300" s="2"/>
      <c r="N300" s="2"/>
    </row>
    <row r="301" spans="1:14" s="24" customFormat="1" x14ac:dyDescent="0.25">
      <c r="A301" s="20"/>
      <c r="B301" s="23"/>
      <c r="C301" s="20"/>
      <c r="D301" s="2"/>
      <c r="E301" s="21"/>
      <c r="F301" s="2"/>
      <c r="G301" s="2"/>
      <c r="H301" s="2"/>
      <c r="I301" s="2"/>
      <c r="J301" s="2"/>
      <c r="K301" s="22"/>
      <c r="L301" s="21"/>
      <c r="M301" s="2"/>
      <c r="N301" s="2"/>
    </row>
    <row r="302" spans="1:14" s="24" customFormat="1" x14ac:dyDescent="0.25">
      <c r="A302" s="20"/>
      <c r="B302" s="23"/>
      <c r="C302" s="20"/>
      <c r="D302" s="2"/>
      <c r="E302" s="21"/>
      <c r="F302" s="2"/>
      <c r="G302" s="2"/>
      <c r="H302" s="2"/>
      <c r="I302" s="2"/>
      <c r="J302" s="2"/>
      <c r="K302" s="22"/>
      <c r="L302" s="21"/>
      <c r="M302" s="2"/>
      <c r="N302" s="2"/>
    </row>
    <row r="303" spans="1:14" s="24" customFormat="1" x14ac:dyDescent="0.25">
      <c r="A303" s="20"/>
      <c r="B303" s="23"/>
      <c r="C303" s="20"/>
      <c r="D303" s="2"/>
      <c r="E303" s="21"/>
      <c r="F303" s="2"/>
      <c r="G303" s="2"/>
      <c r="H303" s="2"/>
      <c r="I303" s="2"/>
      <c r="J303" s="2"/>
      <c r="K303" s="22"/>
      <c r="L303" s="21"/>
      <c r="M303" s="2"/>
      <c r="N303" s="2"/>
    </row>
    <row r="304" spans="1:14" s="24" customFormat="1" x14ac:dyDescent="0.25">
      <c r="A304" s="20"/>
      <c r="B304" s="23"/>
      <c r="C304" s="20"/>
      <c r="D304" s="2"/>
      <c r="E304" s="21"/>
      <c r="F304" s="2"/>
      <c r="G304" s="2"/>
      <c r="H304" s="2"/>
      <c r="I304" s="2"/>
      <c r="J304" s="2"/>
      <c r="K304" s="22"/>
      <c r="L304" s="21"/>
      <c r="M304" s="2"/>
      <c r="N304" s="2"/>
    </row>
    <row r="305" spans="1:14" s="24" customFormat="1" x14ac:dyDescent="0.25">
      <c r="A305" s="20"/>
      <c r="B305" s="23"/>
      <c r="C305" s="20"/>
      <c r="D305" s="2"/>
      <c r="E305" s="21"/>
      <c r="F305" s="2"/>
      <c r="G305" s="2"/>
      <c r="H305" s="2"/>
      <c r="I305" s="2"/>
      <c r="J305" s="2"/>
      <c r="K305" s="22"/>
      <c r="L305" s="21"/>
      <c r="M305" s="2"/>
      <c r="N305" s="2"/>
    </row>
    <row r="306" spans="1:14" s="24" customFormat="1" x14ac:dyDescent="0.25">
      <c r="A306" s="20"/>
      <c r="B306" s="23"/>
      <c r="C306" s="20"/>
      <c r="D306" s="2"/>
      <c r="E306" s="21"/>
      <c r="F306" s="2"/>
      <c r="G306" s="2"/>
      <c r="H306" s="2"/>
      <c r="I306" s="2"/>
      <c r="J306" s="2"/>
      <c r="K306" s="22"/>
      <c r="L306" s="21"/>
      <c r="M306" s="2"/>
      <c r="N306" s="2"/>
    </row>
    <row r="307" spans="1:14" s="24" customFormat="1" x14ac:dyDescent="0.25">
      <c r="A307" s="20"/>
      <c r="B307" s="23"/>
      <c r="C307" s="20"/>
      <c r="D307" s="2"/>
      <c r="E307" s="21"/>
      <c r="F307" s="2"/>
      <c r="G307" s="2"/>
      <c r="H307" s="2"/>
      <c r="I307" s="2"/>
      <c r="J307" s="2"/>
      <c r="K307" s="22"/>
      <c r="L307" s="21"/>
      <c r="M307" s="2"/>
      <c r="N307" s="2"/>
    </row>
    <row r="308" spans="1:14" s="24" customFormat="1" x14ac:dyDescent="0.25">
      <c r="A308" s="20"/>
      <c r="B308" s="23"/>
      <c r="C308" s="20"/>
      <c r="D308" s="2"/>
      <c r="E308" s="21"/>
      <c r="F308" s="2"/>
      <c r="G308" s="2"/>
      <c r="H308" s="2"/>
      <c r="I308" s="2"/>
      <c r="J308" s="2"/>
      <c r="K308" s="22"/>
      <c r="L308" s="21"/>
      <c r="M308" s="2"/>
      <c r="N308" s="2"/>
    </row>
    <row r="309" spans="1:14" s="24" customFormat="1" x14ac:dyDescent="0.25">
      <c r="A309" s="20"/>
      <c r="B309" s="23"/>
      <c r="C309" s="20"/>
      <c r="D309" s="2"/>
      <c r="E309" s="21"/>
      <c r="F309" s="2"/>
      <c r="G309" s="2"/>
      <c r="H309" s="2"/>
      <c r="I309" s="2"/>
      <c r="J309" s="2"/>
      <c r="K309" s="22"/>
      <c r="L309" s="21"/>
      <c r="M309" s="2"/>
      <c r="N309" s="2"/>
    </row>
    <row r="310" spans="1:14" s="24" customFormat="1" x14ac:dyDescent="0.25">
      <c r="A310" s="20"/>
      <c r="B310" s="23"/>
      <c r="C310" s="20"/>
      <c r="D310" s="2"/>
      <c r="E310" s="21"/>
      <c r="F310" s="2"/>
      <c r="G310" s="2"/>
      <c r="H310" s="2"/>
      <c r="I310" s="2"/>
      <c r="J310" s="2"/>
      <c r="K310" s="22"/>
      <c r="L310" s="21"/>
      <c r="M310" s="2"/>
      <c r="N310" s="2"/>
    </row>
    <row r="311" spans="1:14" s="24" customFormat="1" x14ac:dyDescent="0.25">
      <c r="A311" s="20"/>
      <c r="B311" s="23"/>
      <c r="C311" s="20"/>
      <c r="D311" s="2"/>
      <c r="E311" s="21"/>
      <c r="F311" s="2"/>
      <c r="G311" s="2"/>
      <c r="H311" s="2"/>
      <c r="I311" s="2"/>
      <c r="J311" s="2"/>
      <c r="K311" s="22"/>
      <c r="L311" s="21"/>
      <c r="M311" s="2"/>
      <c r="N311" s="2"/>
    </row>
    <row r="312" spans="1:14" s="24" customFormat="1" x14ac:dyDescent="0.25">
      <c r="A312" s="20"/>
      <c r="B312" s="23"/>
      <c r="C312" s="20"/>
      <c r="D312" s="2"/>
      <c r="E312" s="21"/>
      <c r="F312" s="2"/>
      <c r="G312" s="2"/>
      <c r="H312" s="2"/>
      <c r="I312" s="2"/>
      <c r="J312" s="2"/>
      <c r="K312" s="22"/>
      <c r="L312" s="21"/>
      <c r="M312" s="2"/>
      <c r="N312" s="2"/>
    </row>
    <row r="313" spans="1:14" s="24" customFormat="1" x14ac:dyDescent="0.25">
      <c r="A313" s="20"/>
      <c r="B313" s="23"/>
      <c r="C313" s="20"/>
      <c r="D313" s="2"/>
      <c r="E313" s="21"/>
      <c r="F313" s="2"/>
      <c r="G313" s="2"/>
      <c r="H313" s="2"/>
      <c r="I313" s="2"/>
      <c r="J313" s="2"/>
      <c r="K313" s="22"/>
      <c r="L313" s="21"/>
      <c r="M313" s="2"/>
      <c r="N313" s="2"/>
    </row>
    <row r="314" spans="1:14" s="24" customFormat="1" x14ac:dyDescent="0.25">
      <c r="A314" s="20"/>
      <c r="B314" s="23"/>
      <c r="C314" s="20"/>
      <c r="D314" s="2"/>
      <c r="E314" s="21"/>
      <c r="F314" s="2"/>
      <c r="G314" s="2"/>
      <c r="H314" s="2"/>
      <c r="I314" s="2"/>
      <c r="J314" s="2"/>
      <c r="K314" s="22"/>
      <c r="L314" s="21"/>
      <c r="M314" s="2"/>
      <c r="N314" s="2"/>
    </row>
    <row r="315" spans="1:14" s="24" customFormat="1" x14ac:dyDescent="0.25">
      <c r="A315" s="20"/>
      <c r="B315" s="23"/>
      <c r="C315" s="20"/>
      <c r="D315" s="2"/>
      <c r="E315" s="21"/>
      <c r="F315" s="2"/>
      <c r="G315" s="2"/>
      <c r="H315" s="2"/>
      <c r="I315" s="2"/>
      <c r="J315" s="2"/>
      <c r="K315" s="22"/>
      <c r="L315" s="21"/>
      <c r="M315" s="2"/>
      <c r="N315" s="2"/>
    </row>
    <row r="316" spans="1:14" s="24" customFormat="1" x14ac:dyDescent="0.25">
      <c r="A316" s="20"/>
      <c r="B316" s="23"/>
      <c r="C316" s="20"/>
      <c r="D316" s="2"/>
      <c r="E316" s="21"/>
      <c r="F316" s="2"/>
      <c r="G316" s="2"/>
      <c r="H316" s="2"/>
      <c r="I316" s="2"/>
      <c r="J316" s="2"/>
      <c r="K316" s="22"/>
      <c r="L316" s="21"/>
      <c r="M316" s="2"/>
      <c r="N316" s="2"/>
    </row>
    <row r="317" spans="1:14" s="24" customFormat="1" x14ac:dyDescent="0.25">
      <c r="A317" s="20"/>
      <c r="B317" s="23"/>
      <c r="C317" s="20"/>
      <c r="D317" s="2"/>
      <c r="E317" s="21"/>
      <c r="F317" s="2"/>
      <c r="G317" s="2"/>
      <c r="H317" s="2"/>
      <c r="I317" s="2"/>
      <c r="J317" s="2"/>
      <c r="K317" s="22"/>
      <c r="L317" s="21"/>
      <c r="M317" s="2"/>
      <c r="N317" s="2"/>
    </row>
    <row r="318" spans="1:14" s="24" customFormat="1" x14ac:dyDescent="0.25">
      <c r="A318" s="20"/>
      <c r="B318" s="23"/>
      <c r="C318" s="20"/>
      <c r="D318" s="2"/>
      <c r="E318" s="21"/>
      <c r="F318" s="2"/>
      <c r="G318" s="2"/>
      <c r="H318" s="2"/>
      <c r="I318" s="2"/>
      <c r="J318" s="2"/>
      <c r="K318" s="22"/>
      <c r="L318" s="21"/>
      <c r="M318" s="2"/>
      <c r="N318" s="2"/>
    </row>
    <row r="319" spans="1:14" s="24" customFormat="1" x14ac:dyDescent="0.25">
      <c r="A319" s="20"/>
      <c r="B319" s="23"/>
      <c r="C319" s="20"/>
      <c r="D319" s="2"/>
      <c r="E319" s="21"/>
      <c r="F319" s="2"/>
      <c r="G319" s="2"/>
      <c r="H319" s="2"/>
      <c r="I319" s="2"/>
      <c r="J319" s="2"/>
      <c r="K319" s="22"/>
      <c r="L319" s="21"/>
      <c r="M319" s="2"/>
      <c r="N319" s="2"/>
    </row>
    <row r="320" spans="1:14" s="24" customFormat="1" x14ac:dyDescent="0.25">
      <c r="A320" s="20"/>
      <c r="B320" s="23"/>
      <c r="C320" s="20"/>
      <c r="D320" s="2"/>
      <c r="E320" s="21"/>
      <c r="F320" s="2"/>
      <c r="G320" s="2"/>
      <c r="H320" s="2"/>
      <c r="I320" s="2"/>
      <c r="J320" s="2"/>
      <c r="K320" s="22"/>
      <c r="L320" s="21"/>
      <c r="M320" s="2"/>
      <c r="N320" s="2"/>
    </row>
    <row r="321" spans="1:14" s="24" customFormat="1" x14ac:dyDescent="0.25">
      <c r="A321" s="20"/>
      <c r="B321" s="23"/>
      <c r="C321" s="20"/>
      <c r="D321" s="2"/>
      <c r="E321" s="21"/>
      <c r="F321" s="2"/>
      <c r="G321" s="2"/>
      <c r="H321" s="2"/>
      <c r="I321" s="2"/>
      <c r="J321" s="2"/>
      <c r="K321" s="22"/>
      <c r="L321" s="21"/>
      <c r="M321" s="2"/>
      <c r="N321" s="2"/>
    </row>
    <row r="322" spans="1:14" s="24" customFormat="1" x14ac:dyDescent="0.25">
      <c r="A322" s="20"/>
      <c r="B322" s="23"/>
      <c r="C322" s="20"/>
      <c r="D322" s="2"/>
      <c r="E322" s="21"/>
      <c r="F322" s="2"/>
      <c r="G322" s="2"/>
      <c r="H322" s="2"/>
      <c r="I322" s="2"/>
      <c r="J322" s="2"/>
      <c r="K322" s="22"/>
      <c r="L322" s="21"/>
      <c r="M322" s="2"/>
      <c r="N322" s="2"/>
    </row>
    <row r="323" spans="1:14" s="24" customFormat="1" x14ac:dyDescent="0.25">
      <c r="A323" s="20"/>
      <c r="B323" s="23"/>
      <c r="C323" s="20"/>
      <c r="D323" s="2"/>
      <c r="E323" s="21"/>
      <c r="F323" s="2"/>
      <c r="G323" s="2"/>
      <c r="H323" s="2"/>
      <c r="I323" s="2"/>
      <c r="J323" s="2"/>
      <c r="K323" s="22"/>
      <c r="L323" s="21"/>
      <c r="M323" s="2"/>
      <c r="N323" s="2"/>
    </row>
    <row r="324" spans="1:14" s="24" customFormat="1" x14ac:dyDescent="0.25">
      <c r="A324" s="20"/>
      <c r="B324" s="23"/>
      <c r="C324" s="20"/>
      <c r="D324" s="2"/>
      <c r="E324" s="21"/>
      <c r="F324" s="2"/>
      <c r="G324" s="2"/>
      <c r="H324" s="2"/>
      <c r="I324" s="2"/>
      <c r="J324" s="2"/>
      <c r="K324" s="22"/>
      <c r="L324" s="21"/>
      <c r="M324" s="2"/>
      <c r="N324" s="2"/>
    </row>
    <row r="325" spans="1:14" s="24" customFormat="1" x14ac:dyDescent="0.25">
      <c r="A325" s="20"/>
      <c r="B325" s="23"/>
      <c r="C325" s="20"/>
      <c r="D325" s="2"/>
      <c r="E325" s="21"/>
      <c r="F325" s="2"/>
      <c r="G325" s="2"/>
      <c r="H325" s="2"/>
      <c r="I325" s="2"/>
      <c r="J325" s="2"/>
      <c r="K325" s="22"/>
      <c r="L325" s="21"/>
      <c r="M325" s="2"/>
      <c r="N325" s="2"/>
    </row>
    <row r="326" spans="1:14" s="24" customFormat="1" x14ac:dyDescent="0.25">
      <c r="A326" s="20"/>
      <c r="B326" s="23"/>
      <c r="C326" s="20"/>
      <c r="D326" s="2"/>
      <c r="E326" s="21"/>
      <c r="F326" s="2"/>
      <c r="G326" s="2"/>
      <c r="H326" s="2"/>
      <c r="I326" s="2"/>
      <c r="J326" s="2"/>
      <c r="K326" s="22"/>
      <c r="L326" s="21"/>
      <c r="M326" s="2"/>
      <c r="N326" s="2"/>
    </row>
    <row r="327" spans="1:14" s="24" customFormat="1" x14ac:dyDescent="0.25">
      <c r="A327" s="20"/>
      <c r="B327" s="23"/>
      <c r="C327" s="20"/>
      <c r="D327" s="2"/>
      <c r="E327" s="21"/>
      <c r="F327" s="2"/>
      <c r="G327" s="2"/>
      <c r="H327" s="2"/>
      <c r="I327" s="2"/>
      <c r="J327" s="2"/>
      <c r="K327" s="22"/>
      <c r="L327" s="21"/>
      <c r="M327" s="2"/>
      <c r="N327" s="2"/>
    </row>
    <row r="328" spans="1:14" s="24" customFormat="1" x14ac:dyDescent="0.25">
      <c r="A328" s="20"/>
      <c r="B328" s="23"/>
      <c r="C328" s="20"/>
      <c r="D328" s="2"/>
      <c r="E328" s="21"/>
      <c r="F328" s="2"/>
      <c r="G328" s="2"/>
      <c r="H328" s="2"/>
      <c r="I328" s="2"/>
      <c r="J328" s="2"/>
      <c r="K328" s="22"/>
      <c r="L328" s="21"/>
      <c r="M328" s="2"/>
      <c r="N328" s="2"/>
    </row>
    <row r="329" spans="1:14" s="24" customFormat="1" x14ac:dyDescent="0.25">
      <c r="A329" s="20"/>
      <c r="B329" s="23"/>
      <c r="C329" s="20"/>
      <c r="D329" s="2"/>
      <c r="E329" s="21"/>
      <c r="F329" s="2"/>
      <c r="G329" s="2"/>
      <c r="H329" s="2"/>
      <c r="I329" s="2"/>
      <c r="J329" s="2"/>
      <c r="K329" s="22"/>
      <c r="L329" s="21"/>
      <c r="M329" s="2"/>
      <c r="N329" s="2"/>
    </row>
    <row r="330" spans="1:14" s="24" customFormat="1" x14ac:dyDescent="0.25">
      <c r="A330" s="20"/>
      <c r="B330" s="23"/>
      <c r="C330" s="20"/>
      <c r="D330" s="2"/>
      <c r="E330" s="21"/>
      <c r="F330" s="2"/>
      <c r="G330" s="2"/>
      <c r="H330" s="2"/>
      <c r="I330" s="2"/>
      <c r="J330" s="2"/>
      <c r="K330" s="22"/>
      <c r="L330" s="21"/>
      <c r="M330" s="2"/>
      <c r="N330" s="2"/>
    </row>
    <row r="331" spans="1:14" s="24" customFormat="1" x14ac:dyDescent="0.25">
      <c r="A331" s="20"/>
      <c r="B331" s="23"/>
      <c r="C331" s="20"/>
      <c r="D331" s="2"/>
      <c r="E331" s="21"/>
      <c r="F331" s="2"/>
      <c r="G331" s="2"/>
      <c r="H331" s="2"/>
      <c r="I331" s="2"/>
      <c r="J331" s="2"/>
      <c r="K331" s="22"/>
      <c r="L331" s="21"/>
      <c r="M331" s="2"/>
      <c r="N331" s="2"/>
    </row>
    <row r="332" spans="1:14" s="24" customFormat="1" x14ac:dyDescent="0.25">
      <c r="A332" s="20"/>
      <c r="B332" s="23"/>
      <c r="C332" s="20"/>
      <c r="D332" s="2"/>
      <c r="E332" s="21"/>
      <c r="F332" s="2"/>
      <c r="G332" s="2"/>
      <c r="H332" s="2"/>
      <c r="I332" s="2"/>
      <c r="J332" s="2"/>
      <c r="K332" s="22"/>
      <c r="L332" s="21"/>
      <c r="M332" s="2"/>
      <c r="N332" s="2"/>
    </row>
    <row r="333" spans="1:14" s="24" customFormat="1" x14ac:dyDescent="0.25">
      <c r="A333" s="20"/>
      <c r="B333" s="23"/>
      <c r="C333" s="20"/>
      <c r="D333" s="2"/>
      <c r="E333" s="21"/>
      <c r="F333" s="2"/>
      <c r="G333" s="2"/>
      <c r="H333" s="2"/>
      <c r="I333" s="2"/>
      <c r="J333" s="2"/>
      <c r="K333" s="22"/>
      <c r="L333" s="21"/>
      <c r="M333" s="2"/>
      <c r="N333" s="2"/>
    </row>
    <row r="334" spans="1:14" s="24" customFormat="1" x14ac:dyDescent="0.25">
      <c r="A334" s="20"/>
      <c r="B334" s="23"/>
      <c r="C334" s="20"/>
      <c r="D334" s="2"/>
      <c r="E334" s="21"/>
      <c r="F334" s="2"/>
      <c r="G334" s="2"/>
      <c r="H334" s="2"/>
      <c r="I334" s="2"/>
      <c r="J334" s="2"/>
      <c r="K334" s="22"/>
      <c r="L334" s="21"/>
      <c r="M334" s="2"/>
      <c r="N334" s="2"/>
    </row>
    <row r="335" spans="1:14" s="24" customFormat="1" x14ac:dyDescent="0.25">
      <c r="A335" s="20"/>
      <c r="B335" s="23"/>
      <c r="C335" s="20"/>
      <c r="D335" s="2"/>
      <c r="E335" s="21"/>
      <c r="F335" s="2"/>
      <c r="G335" s="2"/>
      <c r="H335" s="2"/>
      <c r="I335" s="2"/>
      <c r="J335" s="2"/>
      <c r="K335" s="22"/>
      <c r="L335" s="21"/>
      <c r="M335" s="2"/>
      <c r="N335" s="2"/>
    </row>
    <row r="336" spans="1:14" s="24" customFormat="1" x14ac:dyDescent="0.25">
      <c r="A336" s="20"/>
      <c r="B336" s="23"/>
      <c r="C336" s="20"/>
      <c r="D336" s="2"/>
      <c r="E336" s="21"/>
      <c r="F336" s="2"/>
      <c r="G336" s="2"/>
      <c r="H336" s="2"/>
      <c r="I336" s="2"/>
      <c r="J336" s="2"/>
      <c r="K336" s="22"/>
      <c r="L336" s="21"/>
      <c r="M336" s="2"/>
      <c r="N336" s="2"/>
    </row>
    <row r="337" spans="1:14" s="24" customFormat="1" x14ac:dyDescent="0.25">
      <c r="A337" s="20"/>
      <c r="B337" s="23"/>
      <c r="C337" s="20"/>
      <c r="D337" s="2"/>
      <c r="E337" s="21"/>
      <c r="F337" s="2"/>
      <c r="G337" s="2"/>
      <c r="H337" s="2"/>
      <c r="I337" s="2"/>
      <c r="J337" s="2"/>
      <c r="K337" s="22"/>
      <c r="L337" s="21"/>
      <c r="M337" s="2"/>
      <c r="N337" s="2"/>
    </row>
    <row r="338" spans="1:14" s="24" customFormat="1" x14ac:dyDescent="0.25">
      <c r="A338" s="20"/>
      <c r="B338" s="23"/>
      <c r="C338" s="20"/>
      <c r="D338" s="2"/>
      <c r="E338" s="21"/>
      <c r="F338" s="2"/>
      <c r="G338" s="2"/>
      <c r="H338" s="2"/>
      <c r="I338" s="2"/>
      <c r="J338" s="2"/>
      <c r="K338" s="22"/>
      <c r="L338" s="21"/>
      <c r="M338" s="2"/>
      <c r="N338" s="2"/>
    </row>
    <row r="339" spans="1:14" s="24" customFormat="1" x14ac:dyDescent="0.25">
      <c r="A339" s="20"/>
      <c r="B339" s="23"/>
      <c r="C339" s="20"/>
      <c r="D339" s="2"/>
      <c r="E339" s="21"/>
      <c r="F339" s="2"/>
      <c r="G339" s="2"/>
      <c r="H339" s="2"/>
      <c r="I339" s="2"/>
      <c r="J339" s="2"/>
      <c r="K339" s="22"/>
      <c r="L339" s="21"/>
      <c r="M339" s="2"/>
      <c r="N339" s="2"/>
    </row>
    <row r="340" spans="1:14" s="24" customFormat="1" x14ac:dyDescent="0.25">
      <c r="A340" s="20"/>
      <c r="B340" s="23"/>
      <c r="C340" s="20"/>
      <c r="D340" s="2"/>
      <c r="E340" s="21"/>
      <c r="F340" s="2"/>
      <c r="G340" s="2"/>
      <c r="H340" s="2"/>
      <c r="I340" s="2"/>
      <c r="J340" s="2"/>
      <c r="K340" s="22"/>
      <c r="L340" s="21"/>
      <c r="M340" s="2"/>
      <c r="N340" s="2"/>
    </row>
    <row r="341" spans="1:14" s="24" customFormat="1" x14ac:dyDescent="0.25">
      <c r="A341" s="20"/>
      <c r="B341" s="23"/>
      <c r="C341" s="20"/>
      <c r="D341" s="2"/>
      <c r="E341" s="21"/>
      <c r="F341" s="2"/>
      <c r="G341" s="2"/>
      <c r="H341" s="2"/>
      <c r="I341" s="2"/>
      <c r="J341" s="2"/>
      <c r="K341" s="22"/>
      <c r="L341" s="21"/>
      <c r="M341" s="2"/>
      <c r="N341" s="2"/>
    </row>
    <row r="342" spans="1:14" s="24" customFormat="1" x14ac:dyDescent="0.25">
      <c r="A342" s="20"/>
      <c r="B342" s="23"/>
      <c r="C342" s="20"/>
      <c r="D342" s="2"/>
      <c r="E342" s="21"/>
      <c r="F342" s="2"/>
      <c r="G342" s="2"/>
      <c r="H342" s="2"/>
      <c r="I342" s="2"/>
      <c r="J342" s="2"/>
      <c r="K342" s="22"/>
      <c r="L342" s="21"/>
      <c r="M342" s="2"/>
      <c r="N342" s="2"/>
    </row>
    <row r="343" spans="1:14" s="24" customFormat="1" x14ac:dyDescent="0.25">
      <c r="A343" s="20"/>
      <c r="B343" s="23"/>
      <c r="C343" s="20"/>
      <c r="D343" s="2"/>
      <c r="E343" s="21"/>
      <c r="F343" s="2"/>
      <c r="G343" s="2"/>
      <c r="H343" s="2"/>
      <c r="I343" s="2"/>
      <c r="J343" s="2"/>
      <c r="K343" s="22"/>
      <c r="L343" s="21"/>
      <c r="M343" s="2"/>
      <c r="N343" s="2"/>
    </row>
    <row r="344" spans="1:14" s="24" customFormat="1" x14ac:dyDescent="0.25">
      <c r="A344" s="20"/>
      <c r="B344" s="23"/>
      <c r="C344" s="20"/>
      <c r="D344" s="2"/>
      <c r="E344" s="21"/>
      <c r="F344" s="2"/>
      <c r="G344" s="2"/>
      <c r="H344" s="2"/>
      <c r="I344" s="2"/>
      <c r="J344" s="2"/>
      <c r="K344" s="22"/>
      <c r="L344" s="21"/>
      <c r="M344" s="2"/>
      <c r="N344" s="2"/>
    </row>
    <row r="345" spans="1:14" s="24" customFormat="1" x14ac:dyDescent="0.25">
      <c r="A345" s="20"/>
      <c r="B345" s="23"/>
      <c r="C345" s="20"/>
      <c r="D345" s="2"/>
      <c r="E345" s="21"/>
      <c r="F345" s="2"/>
      <c r="G345" s="2"/>
      <c r="H345" s="2"/>
      <c r="I345" s="2"/>
      <c r="J345" s="2"/>
      <c r="K345" s="22"/>
      <c r="L345" s="21"/>
      <c r="M345" s="2"/>
      <c r="N345" s="2"/>
    </row>
    <row r="346" spans="1:14" s="24" customFormat="1" x14ac:dyDescent="0.25">
      <c r="A346" s="20"/>
      <c r="B346" s="23"/>
      <c r="C346" s="20"/>
      <c r="D346" s="2"/>
      <c r="E346" s="21"/>
      <c r="F346" s="2"/>
      <c r="G346" s="2"/>
      <c r="H346" s="2"/>
      <c r="I346" s="2"/>
      <c r="J346" s="2"/>
      <c r="K346" s="22"/>
      <c r="L346" s="21"/>
      <c r="M346" s="2"/>
      <c r="N346" s="2"/>
    </row>
    <row r="347" spans="1:14" s="24" customFormat="1" x14ac:dyDescent="0.25">
      <c r="A347" s="20"/>
      <c r="B347" s="23"/>
      <c r="C347" s="20"/>
      <c r="D347" s="2"/>
      <c r="E347" s="21"/>
      <c r="F347" s="2"/>
      <c r="G347" s="2"/>
      <c r="H347" s="2"/>
      <c r="I347" s="2"/>
      <c r="J347" s="2"/>
      <c r="K347" s="22"/>
      <c r="L347" s="21"/>
      <c r="M347" s="2"/>
      <c r="N347" s="2"/>
    </row>
    <row r="348" spans="1:14" s="24" customFormat="1" x14ac:dyDescent="0.25">
      <c r="A348" s="20"/>
      <c r="B348" s="23"/>
      <c r="C348" s="20"/>
      <c r="D348" s="2"/>
      <c r="E348" s="21"/>
      <c r="F348" s="2"/>
      <c r="G348" s="2"/>
      <c r="H348" s="2"/>
      <c r="I348" s="2"/>
      <c r="J348" s="2"/>
      <c r="K348" s="22"/>
      <c r="L348" s="21"/>
      <c r="M348" s="2"/>
      <c r="N348" s="2"/>
    </row>
    <row r="349" spans="1:14" s="24" customFormat="1" x14ac:dyDescent="0.25">
      <c r="A349" s="20"/>
      <c r="B349" s="23"/>
      <c r="C349" s="20"/>
      <c r="D349" s="2"/>
      <c r="E349" s="21"/>
      <c r="F349" s="2"/>
      <c r="G349" s="2"/>
      <c r="H349" s="2"/>
      <c r="I349" s="2"/>
      <c r="J349" s="2"/>
      <c r="K349" s="22"/>
      <c r="L349" s="21"/>
      <c r="M349" s="2"/>
      <c r="N349" s="2"/>
    </row>
    <row r="350" spans="1:14" s="24" customFormat="1" x14ac:dyDescent="0.25">
      <c r="A350" s="20"/>
      <c r="B350" s="23"/>
      <c r="C350" s="20"/>
      <c r="D350" s="2"/>
      <c r="E350" s="21"/>
      <c r="F350" s="2"/>
      <c r="G350" s="2"/>
      <c r="H350" s="2"/>
      <c r="I350" s="2"/>
      <c r="J350" s="2"/>
      <c r="K350" s="22"/>
      <c r="L350" s="21"/>
      <c r="M350" s="2"/>
      <c r="N350" s="2"/>
    </row>
    <row r="351" spans="1:14" s="24" customFormat="1" x14ac:dyDescent="0.25">
      <c r="A351" s="20"/>
      <c r="B351" s="23"/>
      <c r="C351" s="20"/>
      <c r="D351" s="2"/>
      <c r="E351" s="21"/>
      <c r="F351" s="2"/>
      <c r="G351" s="2"/>
      <c r="H351" s="2"/>
      <c r="I351" s="2"/>
      <c r="J351" s="2"/>
      <c r="K351" s="22"/>
      <c r="L351" s="21"/>
      <c r="M351" s="2"/>
      <c r="N351" s="2"/>
    </row>
    <row r="352" spans="1:14" s="24" customFormat="1" x14ac:dyDescent="0.25">
      <c r="A352" s="20"/>
      <c r="B352" s="23"/>
      <c r="C352" s="20"/>
      <c r="D352" s="2"/>
      <c r="E352" s="21"/>
      <c r="F352" s="2"/>
      <c r="G352" s="2"/>
      <c r="H352" s="2"/>
      <c r="I352" s="2"/>
      <c r="J352" s="2"/>
      <c r="K352" s="22"/>
      <c r="L352" s="21"/>
      <c r="M352" s="2"/>
      <c r="N352" s="2"/>
    </row>
    <row r="353" spans="1:14" s="24" customFormat="1" x14ac:dyDescent="0.25">
      <c r="A353" s="20"/>
      <c r="B353" s="23"/>
      <c r="C353" s="20"/>
      <c r="D353" s="2"/>
      <c r="E353" s="21"/>
      <c r="F353" s="2"/>
      <c r="G353" s="2"/>
      <c r="H353" s="2"/>
      <c r="I353" s="2"/>
      <c r="J353" s="2"/>
      <c r="K353" s="22"/>
      <c r="L353" s="21"/>
      <c r="M353" s="2"/>
      <c r="N353" s="2"/>
    </row>
    <row r="354" spans="1:14" s="24" customFormat="1" x14ac:dyDescent="0.25">
      <c r="A354" s="20"/>
      <c r="B354" s="23"/>
      <c r="C354" s="20"/>
      <c r="D354" s="2"/>
      <c r="E354" s="21"/>
      <c r="F354" s="2"/>
      <c r="G354" s="2"/>
      <c r="H354" s="2"/>
      <c r="I354" s="2"/>
      <c r="J354" s="2"/>
      <c r="K354" s="22"/>
      <c r="L354" s="21"/>
      <c r="M354" s="2"/>
      <c r="N354" s="2"/>
    </row>
    <row r="355" spans="1:14" s="24" customFormat="1" x14ac:dyDescent="0.25">
      <c r="A355" s="20"/>
      <c r="B355" s="23"/>
      <c r="C355" s="20"/>
      <c r="D355" s="2"/>
      <c r="E355" s="21"/>
      <c r="F355" s="2"/>
      <c r="G355" s="2"/>
      <c r="H355" s="2"/>
      <c r="I355" s="2"/>
      <c r="J355" s="2"/>
      <c r="K355" s="22"/>
      <c r="L355" s="21"/>
      <c r="M355" s="2"/>
      <c r="N355" s="2"/>
    </row>
    <row r="356" spans="1:14" s="24" customFormat="1" x14ac:dyDescent="0.25">
      <c r="A356" s="20"/>
      <c r="B356" s="23"/>
      <c r="C356" s="20"/>
      <c r="D356" s="2"/>
      <c r="E356" s="21"/>
      <c r="F356" s="2"/>
      <c r="G356" s="2"/>
      <c r="H356" s="2"/>
      <c r="I356" s="2"/>
      <c r="J356" s="2"/>
      <c r="K356" s="22"/>
      <c r="L356" s="21"/>
      <c r="M356" s="2"/>
      <c r="N356" s="2"/>
    </row>
    <row r="357" spans="1:14" s="24" customFormat="1" x14ac:dyDescent="0.25">
      <c r="A357" s="20"/>
      <c r="B357" s="23"/>
      <c r="C357" s="20"/>
      <c r="D357" s="2"/>
      <c r="E357" s="21"/>
      <c r="F357" s="2"/>
      <c r="G357" s="2"/>
      <c r="H357" s="2"/>
      <c r="I357" s="2"/>
      <c r="J357" s="2"/>
      <c r="K357" s="22"/>
      <c r="L357" s="21"/>
      <c r="M357" s="2"/>
      <c r="N357" s="2"/>
    </row>
    <row r="358" spans="1:14" s="24" customFormat="1" x14ac:dyDescent="0.25">
      <c r="A358" s="20"/>
      <c r="B358" s="23"/>
      <c r="C358" s="20"/>
      <c r="D358" s="2"/>
      <c r="E358" s="21"/>
      <c r="F358" s="2"/>
      <c r="G358" s="2"/>
      <c r="H358" s="2"/>
      <c r="I358" s="2"/>
      <c r="J358" s="2"/>
      <c r="K358" s="22"/>
      <c r="L358" s="21"/>
      <c r="M358" s="2"/>
      <c r="N358" s="2"/>
    </row>
    <row r="359" spans="1:14" s="24" customFormat="1" x14ac:dyDescent="0.25">
      <c r="A359" s="20"/>
      <c r="B359" s="23"/>
      <c r="C359" s="20"/>
      <c r="D359" s="2"/>
      <c r="E359" s="21"/>
      <c r="F359" s="2"/>
      <c r="G359" s="2"/>
      <c r="H359" s="2"/>
      <c r="I359" s="2"/>
      <c r="J359" s="2"/>
      <c r="K359" s="22"/>
      <c r="L359" s="21"/>
      <c r="M359" s="2"/>
      <c r="N359" s="2"/>
    </row>
    <row r="360" spans="1:14" s="24" customFormat="1" x14ac:dyDescent="0.25">
      <c r="A360" s="20"/>
      <c r="B360" s="23"/>
      <c r="C360" s="20"/>
      <c r="D360" s="2"/>
      <c r="E360" s="21"/>
      <c r="F360" s="2"/>
      <c r="G360" s="2"/>
      <c r="H360" s="2"/>
      <c r="I360" s="2"/>
      <c r="J360" s="2"/>
      <c r="K360" s="22"/>
      <c r="L360" s="21"/>
      <c r="M360" s="2"/>
      <c r="N360" s="2"/>
    </row>
    <row r="361" spans="1:14" s="24" customFormat="1" x14ac:dyDescent="0.25">
      <c r="A361" s="20"/>
      <c r="B361" s="23"/>
      <c r="C361" s="20"/>
      <c r="D361" s="2"/>
      <c r="E361" s="21"/>
      <c r="F361" s="2"/>
      <c r="G361" s="2"/>
      <c r="H361" s="2"/>
      <c r="I361" s="2"/>
      <c r="J361" s="2"/>
      <c r="K361" s="22"/>
      <c r="L361" s="21"/>
      <c r="M361" s="2"/>
      <c r="N361" s="2"/>
    </row>
    <row r="362" spans="1:14" s="24" customFormat="1" x14ac:dyDescent="0.25">
      <c r="A362" s="20"/>
      <c r="B362" s="23"/>
      <c r="C362" s="20"/>
      <c r="D362" s="2"/>
      <c r="E362" s="21"/>
      <c r="F362" s="2"/>
      <c r="G362" s="2"/>
      <c r="H362" s="2"/>
      <c r="I362" s="2"/>
      <c r="J362" s="2"/>
      <c r="K362" s="22"/>
      <c r="L362" s="21"/>
      <c r="M362" s="2"/>
      <c r="N362" s="2"/>
    </row>
    <row r="363" spans="1:14" s="24" customFormat="1" x14ac:dyDescent="0.25">
      <c r="A363" s="20"/>
      <c r="B363" s="23"/>
      <c r="C363" s="20"/>
      <c r="D363" s="2"/>
      <c r="E363" s="21"/>
      <c r="F363" s="2"/>
      <c r="G363" s="2"/>
      <c r="H363" s="2"/>
      <c r="I363" s="2"/>
      <c r="J363" s="2"/>
      <c r="K363" s="22"/>
      <c r="L363" s="21"/>
      <c r="M363" s="2"/>
      <c r="N363" s="2"/>
    </row>
    <row r="364" spans="1:14" s="24" customFormat="1" x14ac:dyDescent="0.25">
      <c r="A364" s="20"/>
      <c r="B364" s="23"/>
      <c r="C364" s="20"/>
      <c r="D364" s="2"/>
      <c r="E364" s="21"/>
      <c r="F364" s="2"/>
      <c r="G364" s="2"/>
      <c r="H364" s="2"/>
      <c r="I364" s="2"/>
      <c r="J364" s="2"/>
      <c r="K364" s="22"/>
      <c r="L364" s="21"/>
      <c r="M364" s="2"/>
      <c r="N364" s="2"/>
    </row>
    <row r="365" spans="1:14" s="24" customFormat="1" x14ac:dyDescent="0.25">
      <c r="A365" s="20"/>
      <c r="B365" s="23"/>
      <c r="C365" s="20"/>
      <c r="D365" s="2"/>
      <c r="E365" s="21"/>
      <c r="F365" s="2"/>
      <c r="G365" s="2"/>
      <c r="H365" s="2"/>
      <c r="I365" s="2"/>
      <c r="J365" s="2"/>
      <c r="K365" s="22"/>
      <c r="L365" s="21"/>
      <c r="M365" s="2"/>
      <c r="N365" s="2"/>
    </row>
    <row r="366" spans="1:14" s="24" customFormat="1" x14ac:dyDescent="0.25">
      <c r="A366" s="20"/>
      <c r="B366" s="23"/>
      <c r="C366" s="20"/>
      <c r="D366" s="2"/>
      <c r="E366" s="21"/>
      <c r="F366" s="2"/>
      <c r="G366" s="2"/>
      <c r="H366" s="2"/>
      <c r="I366" s="2"/>
      <c r="J366" s="2"/>
      <c r="K366" s="22"/>
      <c r="L366" s="21"/>
      <c r="M366" s="2"/>
      <c r="N366" s="2"/>
    </row>
    <row r="367" spans="1:14" s="24" customFormat="1" x14ac:dyDescent="0.25">
      <c r="A367" s="20"/>
      <c r="B367" s="23"/>
      <c r="C367" s="20"/>
      <c r="D367" s="2"/>
      <c r="E367" s="21"/>
      <c r="F367" s="2"/>
      <c r="G367" s="2"/>
      <c r="H367" s="2"/>
      <c r="I367" s="2"/>
      <c r="J367" s="2"/>
      <c r="K367" s="22"/>
      <c r="L367" s="21"/>
      <c r="M367" s="2"/>
      <c r="N367" s="2"/>
    </row>
    <row r="368" spans="1:14" s="24" customFormat="1" x14ac:dyDescent="0.25">
      <c r="A368" s="20"/>
      <c r="B368" s="23"/>
      <c r="C368" s="20"/>
      <c r="D368" s="2"/>
      <c r="E368" s="21"/>
      <c r="F368" s="2"/>
      <c r="G368" s="2"/>
      <c r="H368" s="2"/>
      <c r="I368" s="2"/>
      <c r="J368" s="2"/>
      <c r="K368" s="22"/>
      <c r="L368" s="21"/>
      <c r="M368" s="2"/>
      <c r="N368" s="2"/>
    </row>
    <row r="369" spans="1:14" s="24" customFormat="1" x14ac:dyDescent="0.25">
      <c r="A369" s="20"/>
      <c r="B369" s="23"/>
      <c r="C369" s="20"/>
      <c r="D369" s="2"/>
      <c r="E369" s="21"/>
      <c r="F369" s="2"/>
      <c r="G369" s="2"/>
      <c r="H369" s="2"/>
      <c r="I369" s="2"/>
      <c r="J369" s="2"/>
      <c r="K369" s="22"/>
      <c r="L369" s="21"/>
      <c r="M369" s="2"/>
      <c r="N369" s="2"/>
    </row>
    <row r="370" spans="1:14" s="24" customFormat="1" x14ac:dyDescent="0.25">
      <c r="A370" s="20"/>
      <c r="B370" s="23"/>
      <c r="C370" s="20"/>
      <c r="D370" s="2"/>
      <c r="E370" s="21"/>
      <c r="F370" s="2"/>
      <c r="G370" s="2"/>
      <c r="H370" s="2"/>
      <c r="I370" s="2"/>
      <c r="J370" s="2"/>
      <c r="K370" s="22"/>
      <c r="L370" s="21"/>
      <c r="M370" s="2"/>
      <c r="N370" s="2"/>
    </row>
    <row r="371" spans="1:14" s="24" customFormat="1" x14ac:dyDescent="0.25">
      <c r="A371" s="20"/>
      <c r="B371" s="23"/>
      <c r="C371" s="20"/>
      <c r="D371" s="2"/>
      <c r="E371" s="21"/>
      <c r="F371" s="2"/>
      <c r="G371" s="2"/>
      <c r="H371" s="2"/>
      <c r="I371" s="2"/>
      <c r="J371" s="2"/>
      <c r="K371" s="22"/>
      <c r="L371" s="21"/>
      <c r="M371" s="2"/>
      <c r="N371" s="2"/>
    </row>
    <row r="372" spans="1:14" s="24" customFormat="1" x14ac:dyDescent="0.25">
      <c r="A372" s="20"/>
      <c r="B372" s="23"/>
      <c r="C372" s="20"/>
      <c r="D372" s="2"/>
      <c r="E372" s="21"/>
      <c r="F372" s="2"/>
      <c r="G372" s="2"/>
      <c r="H372" s="2"/>
      <c r="I372" s="2"/>
      <c r="J372" s="2"/>
      <c r="K372" s="22"/>
      <c r="L372" s="21"/>
      <c r="M372" s="2"/>
      <c r="N372" s="2"/>
    </row>
    <row r="373" spans="1:14" s="24" customFormat="1" x14ac:dyDescent="0.25">
      <c r="A373" s="20"/>
      <c r="B373" s="23"/>
      <c r="C373" s="20"/>
      <c r="D373" s="2"/>
      <c r="E373" s="21"/>
      <c r="F373" s="2"/>
      <c r="G373" s="2"/>
      <c r="H373" s="2"/>
      <c r="I373" s="2"/>
      <c r="J373" s="2"/>
      <c r="K373" s="22"/>
      <c r="L373" s="21"/>
      <c r="M373" s="2"/>
      <c r="N373" s="2"/>
    </row>
    <row r="374" spans="1:14" s="24" customFormat="1" x14ac:dyDescent="0.25">
      <c r="A374" s="20"/>
      <c r="B374" s="23"/>
      <c r="C374" s="20"/>
      <c r="D374" s="2"/>
      <c r="E374" s="21"/>
      <c r="F374" s="2"/>
      <c r="G374" s="2"/>
      <c r="H374" s="2"/>
      <c r="I374" s="2"/>
      <c r="J374" s="2"/>
      <c r="K374" s="22"/>
      <c r="L374" s="21"/>
      <c r="M374" s="2"/>
      <c r="N374" s="2"/>
    </row>
    <row r="375" spans="1:14" s="24" customFormat="1" x14ac:dyDescent="0.25">
      <c r="A375" s="20"/>
      <c r="B375" s="23"/>
      <c r="C375" s="20"/>
      <c r="D375" s="2"/>
      <c r="E375" s="21"/>
      <c r="F375" s="2"/>
      <c r="G375" s="2"/>
      <c r="H375" s="2"/>
      <c r="I375" s="2"/>
      <c r="J375" s="2"/>
      <c r="K375" s="22"/>
      <c r="L375" s="21"/>
      <c r="M375" s="2"/>
      <c r="N375" s="2"/>
    </row>
    <row r="376" spans="1:14" s="24" customFormat="1" x14ac:dyDescent="0.25">
      <c r="A376" s="20"/>
      <c r="B376" s="23"/>
      <c r="C376" s="20"/>
      <c r="D376" s="2"/>
      <c r="E376" s="21"/>
      <c r="F376" s="2"/>
      <c r="G376" s="2"/>
      <c r="H376" s="2"/>
      <c r="I376" s="2"/>
      <c r="J376" s="2"/>
      <c r="K376" s="22"/>
      <c r="L376" s="21"/>
      <c r="M376" s="2"/>
      <c r="N376" s="2"/>
    </row>
    <row r="377" spans="1:14" s="24" customFormat="1" x14ac:dyDescent="0.25">
      <c r="A377" s="20"/>
      <c r="B377" s="23"/>
      <c r="C377" s="20"/>
      <c r="D377" s="2"/>
      <c r="E377" s="21"/>
      <c r="F377" s="2"/>
      <c r="G377" s="2"/>
      <c r="H377" s="2"/>
      <c r="I377" s="2"/>
      <c r="J377" s="2"/>
      <c r="K377" s="22"/>
      <c r="L377" s="21"/>
      <c r="M377" s="2"/>
      <c r="N377" s="2"/>
    </row>
    <row r="378" spans="1:14" s="24" customFormat="1" x14ac:dyDescent="0.25">
      <c r="A378" s="20"/>
      <c r="B378" s="23"/>
      <c r="C378" s="20"/>
      <c r="D378" s="2"/>
      <c r="E378" s="21"/>
      <c r="F378" s="2"/>
      <c r="G378" s="2"/>
      <c r="H378" s="2"/>
      <c r="I378" s="2"/>
      <c r="J378" s="2"/>
      <c r="K378" s="22"/>
      <c r="L378" s="21"/>
      <c r="M378" s="2"/>
      <c r="N378" s="2"/>
    </row>
    <row r="379" spans="1:14" s="24" customFormat="1" x14ac:dyDescent="0.25">
      <c r="A379" s="20"/>
      <c r="B379" s="23"/>
      <c r="C379" s="20"/>
      <c r="D379" s="2"/>
      <c r="E379" s="21"/>
      <c r="F379" s="2"/>
      <c r="G379" s="2"/>
      <c r="H379" s="2"/>
      <c r="I379" s="2"/>
      <c r="J379" s="2"/>
      <c r="K379" s="22"/>
      <c r="L379" s="21"/>
      <c r="M379" s="2"/>
      <c r="N379" s="2"/>
    </row>
    <row r="380" spans="1:14" s="24" customFormat="1" x14ac:dyDescent="0.25">
      <c r="A380" s="20"/>
      <c r="B380" s="23"/>
      <c r="C380" s="20"/>
      <c r="D380" s="2"/>
      <c r="E380" s="21"/>
      <c r="F380" s="2"/>
      <c r="G380" s="2"/>
      <c r="H380" s="2"/>
      <c r="I380" s="2"/>
      <c r="J380" s="2"/>
      <c r="K380" s="22"/>
      <c r="L380" s="21"/>
      <c r="M380" s="2"/>
      <c r="N380" s="2"/>
    </row>
    <row r="381" spans="1:14" s="24" customFormat="1" x14ac:dyDescent="0.25">
      <c r="A381" s="20"/>
      <c r="B381" s="23"/>
      <c r="C381" s="20"/>
      <c r="D381" s="2"/>
      <c r="E381" s="21"/>
      <c r="F381" s="2"/>
      <c r="G381" s="2"/>
      <c r="H381" s="2"/>
      <c r="I381" s="2"/>
      <c r="J381" s="2"/>
      <c r="K381" s="22"/>
      <c r="L381" s="21"/>
      <c r="M381" s="2"/>
      <c r="N381" s="2"/>
    </row>
    <row r="382" spans="1:14" s="24" customFormat="1" x14ac:dyDescent="0.25">
      <c r="A382" s="20"/>
      <c r="B382" s="23"/>
      <c r="C382" s="20"/>
      <c r="D382" s="2"/>
      <c r="E382" s="21"/>
      <c r="F382" s="2"/>
      <c r="G382" s="2"/>
      <c r="H382" s="2"/>
      <c r="I382" s="2"/>
      <c r="J382" s="2"/>
      <c r="K382" s="22"/>
      <c r="L382" s="21"/>
      <c r="M382" s="2"/>
      <c r="N382" s="2"/>
    </row>
    <row r="383" spans="1:14" s="24" customFormat="1" x14ac:dyDescent="0.25">
      <c r="A383" s="20"/>
      <c r="B383" s="23"/>
      <c r="C383" s="20"/>
      <c r="D383" s="2"/>
      <c r="E383" s="21"/>
      <c r="F383" s="2"/>
      <c r="G383" s="2"/>
      <c r="H383" s="2"/>
      <c r="I383" s="2"/>
      <c r="J383" s="2"/>
      <c r="K383" s="22"/>
      <c r="L383" s="21"/>
      <c r="M383" s="2"/>
      <c r="N383" s="2"/>
    </row>
    <row r="384" spans="1:14" s="24" customFormat="1" x14ac:dyDescent="0.25">
      <c r="A384" s="20"/>
      <c r="B384" s="23"/>
      <c r="C384" s="20"/>
      <c r="D384" s="2"/>
      <c r="E384" s="21"/>
      <c r="F384" s="2"/>
      <c r="G384" s="2"/>
      <c r="H384" s="2"/>
      <c r="I384" s="2"/>
      <c r="J384" s="2"/>
      <c r="K384" s="22"/>
      <c r="L384" s="21"/>
      <c r="M384" s="2"/>
      <c r="N384" s="2"/>
    </row>
    <row r="385" spans="1:14" s="24" customFormat="1" x14ac:dyDescent="0.25">
      <c r="A385" s="20"/>
      <c r="B385" s="23"/>
      <c r="C385" s="20"/>
      <c r="D385" s="2"/>
      <c r="E385" s="21"/>
      <c r="F385" s="2"/>
      <c r="G385" s="2"/>
      <c r="H385" s="2"/>
      <c r="I385" s="2"/>
      <c r="J385" s="2"/>
      <c r="K385" s="22"/>
      <c r="L385" s="21"/>
      <c r="M385" s="2"/>
      <c r="N385" s="2"/>
    </row>
    <row r="386" spans="1:14" s="24" customFormat="1" x14ac:dyDescent="0.25">
      <c r="A386" s="20"/>
      <c r="B386" s="23"/>
      <c r="C386" s="20"/>
      <c r="D386" s="2"/>
      <c r="E386" s="21"/>
      <c r="F386" s="2"/>
      <c r="G386" s="2"/>
      <c r="H386" s="2"/>
      <c r="I386" s="2"/>
      <c r="J386" s="2"/>
      <c r="K386" s="22"/>
      <c r="L386" s="21"/>
      <c r="M386" s="2"/>
      <c r="N386" s="2"/>
    </row>
    <row r="387" spans="1:14" s="24" customFormat="1" x14ac:dyDescent="0.25">
      <c r="A387" s="20"/>
      <c r="B387" s="23"/>
      <c r="C387" s="20"/>
      <c r="D387" s="2"/>
      <c r="E387" s="21"/>
      <c r="F387" s="2"/>
      <c r="G387" s="2"/>
      <c r="H387" s="2"/>
      <c r="I387" s="2"/>
      <c r="J387" s="2"/>
      <c r="K387" s="22"/>
      <c r="L387" s="21"/>
      <c r="M387" s="2"/>
      <c r="N387" s="2"/>
    </row>
    <row r="388" spans="1:14" s="24" customFormat="1" x14ac:dyDescent="0.25">
      <c r="A388" s="20"/>
      <c r="B388" s="23"/>
      <c r="C388" s="20"/>
      <c r="D388" s="2"/>
      <c r="E388" s="21"/>
      <c r="F388" s="2"/>
      <c r="G388" s="2"/>
      <c r="H388" s="2"/>
      <c r="I388" s="2"/>
      <c r="J388" s="2"/>
      <c r="K388" s="22"/>
      <c r="L388" s="21"/>
      <c r="M388" s="2"/>
      <c r="N388" s="2"/>
    </row>
    <row r="389" spans="1:14" s="24" customFormat="1" x14ac:dyDescent="0.25">
      <c r="A389" s="20"/>
      <c r="B389" s="23"/>
      <c r="C389" s="20"/>
      <c r="D389" s="2"/>
      <c r="E389" s="21"/>
      <c r="F389" s="2"/>
      <c r="G389" s="2"/>
      <c r="H389" s="2"/>
      <c r="I389" s="2"/>
      <c r="J389" s="2"/>
      <c r="K389" s="22"/>
      <c r="L389" s="21"/>
      <c r="M389" s="2"/>
      <c r="N389" s="2"/>
    </row>
    <row r="390" spans="1:14" s="24" customFormat="1" x14ac:dyDescent="0.25">
      <c r="A390" s="20"/>
      <c r="B390" s="23"/>
      <c r="C390" s="20"/>
      <c r="D390" s="2"/>
      <c r="E390" s="21"/>
      <c r="F390" s="2"/>
      <c r="G390" s="2"/>
      <c r="H390" s="2"/>
      <c r="I390" s="2"/>
      <c r="J390" s="2"/>
      <c r="K390" s="22"/>
      <c r="L390" s="21"/>
      <c r="M390" s="2"/>
      <c r="N390" s="2"/>
    </row>
    <row r="391" spans="1:14" s="24" customFormat="1" x14ac:dyDescent="0.25">
      <c r="A391" s="20"/>
      <c r="B391" s="23"/>
      <c r="C391" s="20"/>
      <c r="D391" s="2"/>
      <c r="E391" s="21"/>
      <c r="F391" s="2"/>
      <c r="G391" s="2"/>
      <c r="H391" s="2"/>
      <c r="I391" s="2"/>
      <c r="J391" s="2"/>
      <c r="K391" s="22"/>
      <c r="L391" s="21"/>
      <c r="M391" s="2"/>
      <c r="N391" s="2"/>
    </row>
    <row r="392" spans="1:14" s="24" customFormat="1" x14ac:dyDescent="0.25">
      <c r="A392" s="20"/>
      <c r="B392" s="23"/>
      <c r="C392" s="20"/>
      <c r="D392" s="2"/>
      <c r="E392" s="21"/>
      <c r="F392" s="2"/>
      <c r="G392" s="2"/>
      <c r="H392" s="2"/>
      <c r="I392" s="2"/>
      <c r="J392" s="2"/>
      <c r="K392" s="22"/>
      <c r="L392" s="21"/>
      <c r="M392" s="2"/>
      <c r="N392" s="2"/>
    </row>
    <row r="393" spans="1:14" s="24" customFormat="1" x14ac:dyDescent="0.25">
      <c r="A393" s="20"/>
      <c r="B393" s="23"/>
      <c r="C393" s="20"/>
      <c r="D393" s="2"/>
      <c r="E393" s="21"/>
      <c r="F393" s="2"/>
      <c r="G393" s="2"/>
      <c r="H393" s="2"/>
      <c r="I393" s="2"/>
      <c r="J393" s="2"/>
      <c r="K393" s="22"/>
      <c r="L393" s="21"/>
      <c r="M393" s="2"/>
      <c r="N393" s="2"/>
    </row>
    <row r="394" spans="1:14" s="24" customFormat="1" x14ac:dyDescent="0.25">
      <c r="A394" s="20"/>
      <c r="B394" s="23"/>
      <c r="C394" s="20"/>
      <c r="D394" s="2"/>
      <c r="E394" s="21"/>
      <c r="F394" s="2"/>
      <c r="G394" s="2"/>
      <c r="H394" s="2"/>
      <c r="I394" s="2"/>
      <c r="J394" s="2"/>
      <c r="K394" s="22"/>
      <c r="L394" s="21"/>
      <c r="M394" s="2"/>
      <c r="N394" s="2"/>
    </row>
    <row r="395" spans="1:14" s="24" customFormat="1" x14ac:dyDescent="0.25">
      <c r="A395" s="20"/>
      <c r="B395" s="23"/>
      <c r="C395" s="20"/>
      <c r="D395" s="2"/>
      <c r="E395" s="21"/>
      <c r="F395" s="2"/>
      <c r="G395" s="2"/>
      <c r="H395" s="2"/>
      <c r="I395" s="2"/>
      <c r="J395" s="2"/>
      <c r="K395" s="22"/>
      <c r="L395" s="21"/>
      <c r="M395" s="2"/>
      <c r="N395" s="2"/>
    </row>
    <row r="396" spans="1:14" s="24" customFormat="1" x14ac:dyDescent="0.25">
      <c r="A396" s="20"/>
      <c r="B396" s="23"/>
      <c r="C396" s="20"/>
      <c r="D396" s="2"/>
      <c r="E396" s="21"/>
      <c r="F396" s="2"/>
      <c r="G396" s="2"/>
      <c r="H396" s="2"/>
      <c r="I396" s="2"/>
      <c r="J396" s="2"/>
      <c r="K396" s="22"/>
      <c r="L396" s="21"/>
      <c r="M396" s="2"/>
      <c r="N396" s="2"/>
    </row>
    <row r="397" spans="1:14" s="24" customFormat="1" x14ac:dyDescent="0.25">
      <c r="A397" s="20"/>
      <c r="B397" s="23"/>
      <c r="C397" s="20"/>
      <c r="D397" s="2"/>
      <c r="E397" s="21"/>
      <c r="F397" s="2"/>
      <c r="G397" s="2"/>
      <c r="H397" s="2"/>
      <c r="I397" s="2"/>
      <c r="J397" s="2"/>
      <c r="K397" s="22"/>
      <c r="L397" s="21"/>
      <c r="M397" s="2"/>
      <c r="N397" s="2"/>
    </row>
    <row r="398" spans="1:14" s="24" customFormat="1" x14ac:dyDescent="0.25">
      <c r="A398" s="20"/>
      <c r="B398" s="23"/>
      <c r="C398" s="20"/>
      <c r="D398" s="2"/>
      <c r="E398" s="21"/>
      <c r="F398" s="2"/>
      <c r="G398" s="2"/>
      <c r="H398" s="2"/>
      <c r="I398" s="2"/>
      <c r="J398" s="2"/>
      <c r="K398" s="22"/>
      <c r="L398" s="21"/>
      <c r="M398" s="2"/>
      <c r="N398" s="2"/>
    </row>
    <row r="399" spans="1:14" s="24" customFormat="1" x14ac:dyDescent="0.25">
      <c r="A399" s="20"/>
      <c r="B399" s="23"/>
      <c r="C399" s="20"/>
      <c r="D399" s="2"/>
      <c r="E399" s="21"/>
      <c r="F399" s="2"/>
      <c r="G399" s="2"/>
      <c r="H399" s="2"/>
      <c r="I399" s="2"/>
      <c r="J399" s="2"/>
      <c r="K399" s="22"/>
      <c r="L399" s="21"/>
      <c r="M399" s="2"/>
      <c r="N399" s="2"/>
    </row>
    <row r="400" spans="1:14" s="24" customFormat="1" x14ac:dyDescent="0.25">
      <c r="A400" s="20"/>
      <c r="B400" s="23"/>
      <c r="C400" s="20"/>
      <c r="D400" s="2"/>
      <c r="E400" s="21"/>
      <c r="F400" s="2"/>
      <c r="G400" s="2"/>
      <c r="H400" s="2"/>
      <c r="I400" s="2"/>
      <c r="J400" s="2"/>
      <c r="K400" s="22"/>
      <c r="L400" s="21"/>
      <c r="M400" s="2"/>
      <c r="N400" s="2"/>
    </row>
    <row r="401" spans="1:14" s="24" customFormat="1" x14ac:dyDescent="0.25">
      <c r="A401" s="20"/>
      <c r="B401" s="23"/>
      <c r="C401" s="20"/>
      <c r="D401" s="2"/>
      <c r="E401" s="21"/>
      <c r="F401" s="2"/>
      <c r="G401" s="2"/>
      <c r="H401" s="2"/>
      <c r="I401" s="2"/>
      <c r="J401" s="2"/>
      <c r="K401" s="22"/>
      <c r="L401" s="21"/>
      <c r="M401" s="2"/>
      <c r="N401" s="2"/>
    </row>
    <row r="402" spans="1:14" s="24" customFormat="1" x14ac:dyDescent="0.25">
      <c r="A402" s="20"/>
      <c r="B402" s="23"/>
      <c r="C402" s="20"/>
      <c r="D402" s="2"/>
      <c r="E402" s="21"/>
      <c r="F402" s="2"/>
      <c r="G402" s="2"/>
      <c r="H402" s="2"/>
      <c r="I402" s="2"/>
      <c r="J402" s="2"/>
      <c r="K402" s="22"/>
      <c r="L402" s="21"/>
      <c r="M402" s="2"/>
      <c r="N402" s="2"/>
    </row>
    <row r="403" spans="1:14" s="24" customFormat="1" x14ac:dyDescent="0.25">
      <c r="A403" s="20"/>
      <c r="B403" s="23"/>
      <c r="C403" s="20"/>
      <c r="D403" s="2"/>
      <c r="E403" s="21"/>
      <c r="F403" s="2"/>
      <c r="G403" s="2"/>
      <c r="H403" s="2"/>
      <c r="I403" s="2"/>
      <c r="J403" s="2"/>
      <c r="K403" s="22"/>
      <c r="L403" s="21"/>
      <c r="M403" s="2"/>
      <c r="N403" s="2"/>
    </row>
    <row r="404" spans="1:14" s="24" customFormat="1" x14ac:dyDescent="0.25">
      <c r="A404" s="20"/>
      <c r="B404" s="23"/>
      <c r="C404" s="20"/>
      <c r="D404" s="2"/>
      <c r="E404" s="21"/>
      <c r="F404" s="2"/>
      <c r="G404" s="2"/>
      <c r="H404" s="2"/>
      <c r="I404" s="2"/>
      <c r="J404" s="2"/>
      <c r="K404" s="22"/>
      <c r="L404" s="21"/>
      <c r="M404" s="2"/>
      <c r="N404" s="2"/>
    </row>
    <row r="405" spans="1:14" s="24" customFormat="1" x14ac:dyDescent="0.25">
      <c r="A405" s="20"/>
      <c r="B405" s="23"/>
      <c r="C405" s="20"/>
      <c r="D405" s="2"/>
      <c r="E405" s="21"/>
      <c r="F405" s="2"/>
      <c r="G405" s="2"/>
      <c r="H405" s="2"/>
      <c r="I405" s="2"/>
      <c r="J405" s="2"/>
      <c r="K405" s="22"/>
      <c r="L405" s="21"/>
      <c r="M405" s="2"/>
      <c r="N405" s="2"/>
    </row>
    <row r="406" spans="1:14" s="24" customFormat="1" x14ac:dyDescent="0.25">
      <c r="A406" s="20"/>
      <c r="B406" s="23"/>
      <c r="C406" s="20"/>
      <c r="D406" s="2"/>
      <c r="E406" s="21"/>
      <c r="F406" s="2"/>
      <c r="G406" s="2"/>
      <c r="H406" s="2"/>
      <c r="I406" s="2"/>
      <c r="J406" s="2"/>
      <c r="K406" s="22"/>
      <c r="L406" s="21"/>
      <c r="M406" s="2"/>
      <c r="N406" s="2"/>
    </row>
    <row r="407" spans="1:14" s="24" customFormat="1" x14ac:dyDescent="0.25">
      <c r="A407" s="20"/>
      <c r="B407" s="23"/>
      <c r="C407" s="20"/>
      <c r="D407" s="2"/>
      <c r="E407" s="21"/>
      <c r="F407" s="2"/>
      <c r="G407" s="2"/>
      <c r="H407" s="2"/>
      <c r="I407" s="2"/>
      <c r="J407" s="2"/>
      <c r="K407" s="22"/>
      <c r="L407" s="21"/>
      <c r="M407" s="2"/>
      <c r="N407" s="2"/>
    </row>
    <row r="408" spans="1:14" s="24" customFormat="1" x14ac:dyDescent="0.25">
      <c r="A408" s="20"/>
      <c r="B408" s="23"/>
      <c r="C408" s="20"/>
      <c r="D408" s="2"/>
      <c r="E408" s="21"/>
      <c r="F408" s="2"/>
      <c r="G408" s="2"/>
      <c r="H408" s="2"/>
      <c r="I408" s="2"/>
      <c r="J408" s="2"/>
      <c r="K408" s="22"/>
      <c r="L408" s="21"/>
      <c r="M408" s="2"/>
      <c r="N408" s="2"/>
    </row>
    <row r="409" spans="1:14" s="24" customFormat="1" x14ac:dyDescent="0.25">
      <c r="A409" s="20"/>
      <c r="B409" s="23"/>
      <c r="C409" s="20"/>
      <c r="D409" s="2"/>
      <c r="E409" s="21"/>
      <c r="F409" s="2"/>
      <c r="G409" s="2"/>
      <c r="H409" s="2"/>
      <c r="I409" s="2"/>
      <c r="J409" s="2"/>
      <c r="K409" s="22"/>
      <c r="L409" s="21"/>
      <c r="M409" s="2"/>
      <c r="N409" s="2"/>
    </row>
    <row r="410" spans="1:14" s="24" customFormat="1" x14ac:dyDescent="0.25">
      <c r="A410" s="20"/>
      <c r="B410" s="23"/>
      <c r="C410" s="20"/>
      <c r="D410" s="2"/>
      <c r="E410" s="21"/>
      <c r="F410" s="2"/>
      <c r="G410" s="2"/>
      <c r="H410" s="2"/>
      <c r="I410" s="2"/>
      <c r="J410" s="2"/>
      <c r="K410" s="22"/>
      <c r="L410" s="21"/>
      <c r="M410" s="2"/>
      <c r="N410" s="2"/>
    </row>
    <row r="411" spans="1:14" s="24" customFormat="1" x14ac:dyDescent="0.25">
      <c r="A411" s="20"/>
      <c r="B411" s="23"/>
      <c r="C411" s="20"/>
      <c r="D411" s="2"/>
      <c r="E411" s="21"/>
      <c r="F411" s="2"/>
      <c r="G411" s="2"/>
      <c r="H411" s="2"/>
      <c r="I411" s="2"/>
      <c r="J411" s="2"/>
      <c r="K411" s="22"/>
      <c r="L411" s="21"/>
      <c r="M411" s="2"/>
      <c r="N411" s="2"/>
    </row>
    <row r="412" spans="1:14" s="24" customFormat="1" x14ac:dyDescent="0.25">
      <c r="A412" s="20"/>
      <c r="B412" s="23"/>
      <c r="C412" s="20"/>
      <c r="D412" s="2"/>
      <c r="E412" s="21"/>
      <c r="F412" s="2"/>
      <c r="G412" s="2"/>
      <c r="H412" s="2"/>
      <c r="I412" s="2"/>
      <c r="J412" s="2"/>
      <c r="K412" s="22"/>
      <c r="L412" s="21"/>
      <c r="M412" s="2"/>
      <c r="N412" s="2"/>
    </row>
    <row r="413" spans="1:14" s="24" customFormat="1" x14ac:dyDescent="0.25">
      <c r="A413" s="20"/>
      <c r="B413" s="23"/>
      <c r="C413" s="20"/>
      <c r="D413" s="2"/>
      <c r="E413" s="21"/>
      <c r="F413" s="2"/>
      <c r="G413" s="2"/>
      <c r="H413" s="2"/>
      <c r="I413" s="2"/>
      <c r="J413" s="2"/>
      <c r="K413" s="22"/>
      <c r="L413" s="21"/>
      <c r="M413" s="2"/>
      <c r="N413" s="2"/>
    </row>
    <row r="414" spans="1:14" s="24" customFormat="1" x14ac:dyDescent="0.25">
      <c r="A414" s="20"/>
      <c r="B414" s="23"/>
      <c r="C414" s="20"/>
      <c r="D414" s="2"/>
      <c r="E414" s="21"/>
      <c r="F414" s="2"/>
      <c r="G414" s="2"/>
      <c r="H414" s="2"/>
      <c r="I414" s="2"/>
      <c r="J414" s="2"/>
      <c r="K414" s="22"/>
      <c r="L414" s="21"/>
      <c r="M414" s="2"/>
      <c r="N414" s="2"/>
    </row>
    <row r="415" spans="1:14" s="24" customFormat="1" x14ac:dyDescent="0.25">
      <c r="A415" s="20"/>
      <c r="B415" s="23"/>
      <c r="C415" s="20"/>
      <c r="D415" s="2"/>
      <c r="E415" s="21"/>
      <c r="F415" s="2"/>
      <c r="G415" s="2"/>
      <c r="H415" s="2"/>
      <c r="I415" s="2"/>
      <c r="J415" s="2"/>
      <c r="K415" s="22"/>
      <c r="L415" s="21"/>
      <c r="M415" s="2"/>
      <c r="N415" s="2"/>
    </row>
    <row r="416" spans="1:14" s="24" customFormat="1" x14ac:dyDescent="0.25">
      <c r="A416" s="20"/>
      <c r="B416" s="23"/>
      <c r="C416" s="20"/>
      <c r="D416" s="2"/>
      <c r="E416" s="21"/>
      <c r="F416" s="2"/>
      <c r="G416" s="2"/>
      <c r="H416" s="2"/>
      <c r="I416" s="2"/>
      <c r="J416" s="2"/>
      <c r="K416" s="22"/>
      <c r="L416" s="21"/>
      <c r="M416" s="2"/>
      <c r="N416" s="2"/>
    </row>
    <row r="417" spans="1:14" s="24" customFormat="1" x14ac:dyDescent="0.25">
      <c r="A417" s="20"/>
      <c r="B417" s="23"/>
      <c r="C417" s="20"/>
      <c r="D417" s="2"/>
      <c r="E417" s="21"/>
      <c r="F417" s="2"/>
      <c r="G417" s="2"/>
      <c r="H417" s="2"/>
      <c r="I417" s="2"/>
      <c r="J417" s="2"/>
      <c r="K417" s="22"/>
      <c r="L417" s="21"/>
      <c r="M417" s="2"/>
      <c r="N417" s="2"/>
    </row>
    <row r="418" spans="1:14" s="24" customFormat="1" x14ac:dyDescent="0.25">
      <c r="A418" s="20"/>
      <c r="B418" s="23"/>
      <c r="C418" s="20"/>
      <c r="D418" s="2"/>
      <c r="E418" s="21"/>
      <c r="F418" s="2"/>
      <c r="G418" s="2"/>
      <c r="H418" s="2"/>
      <c r="I418" s="2"/>
      <c r="J418" s="2"/>
      <c r="K418" s="22"/>
      <c r="L418" s="21"/>
      <c r="M418" s="2"/>
      <c r="N418" s="2"/>
    </row>
    <row r="419" spans="1:14" s="24" customFormat="1" x14ac:dyDescent="0.25">
      <c r="A419" s="20"/>
      <c r="B419" s="23"/>
      <c r="C419" s="20"/>
      <c r="D419" s="2"/>
      <c r="E419" s="21"/>
      <c r="F419" s="2"/>
      <c r="G419" s="2"/>
      <c r="H419" s="2"/>
      <c r="I419" s="2"/>
      <c r="J419" s="2"/>
      <c r="K419" s="22"/>
      <c r="L419" s="21"/>
      <c r="M419" s="2"/>
      <c r="N419" s="2"/>
    </row>
    <row r="420" spans="1:14" s="24" customFormat="1" x14ac:dyDescent="0.25">
      <c r="A420" s="20"/>
      <c r="B420" s="23"/>
      <c r="C420" s="20"/>
      <c r="D420" s="2"/>
      <c r="E420" s="21"/>
      <c r="F420" s="2"/>
      <c r="G420" s="2"/>
      <c r="H420" s="2"/>
      <c r="I420" s="2"/>
      <c r="J420" s="2"/>
      <c r="K420" s="22"/>
      <c r="L420" s="21"/>
      <c r="M420" s="2"/>
      <c r="N420" s="2"/>
    </row>
    <row r="421" spans="1:14" s="24" customFormat="1" x14ac:dyDescent="0.25">
      <c r="A421" s="20"/>
      <c r="B421" s="23"/>
      <c r="C421" s="20"/>
      <c r="D421" s="2"/>
      <c r="E421" s="21"/>
      <c r="F421" s="2"/>
      <c r="G421" s="2"/>
      <c r="H421" s="2"/>
      <c r="I421" s="2"/>
      <c r="J421" s="2"/>
      <c r="K421" s="22"/>
      <c r="L421" s="21"/>
      <c r="M421" s="2"/>
      <c r="N421" s="2"/>
    </row>
    <row r="422" spans="1:14" s="24" customFormat="1" x14ac:dyDescent="0.25">
      <c r="A422" s="20"/>
      <c r="B422" s="23"/>
      <c r="C422" s="20"/>
      <c r="D422" s="2"/>
      <c r="E422" s="21"/>
      <c r="F422" s="2"/>
      <c r="G422" s="2"/>
      <c r="H422" s="2"/>
      <c r="I422" s="2"/>
      <c r="J422" s="2"/>
      <c r="K422" s="22"/>
      <c r="L422" s="21"/>
      <c r="M422" s="2"/>
      <c r="N422" s="2"/>
    </row>
    <row r="423" spans="1:14" s="24" customFormat="1" x14ac:dyDescent="0.25">
      <c r="A423" s="20"/>
      <c r="B423" s="23"/>
      <c r="C423" s="20"/>
      <c r="D423" s="2"/>
      <c r="E423" s="21"/>
      <c r="F423" s="2"/>
      <c r="G423" s="2"/>
      <c r="H423" s="2"/>
      <c r="I423" s="2"/>
      <c r="J423" s="2"/>
      <c r="K423" s="22"/>
      <c r="L423" s="21"/>
      <c r="M423" s="2"/>
      <c r="N423" s="2"/>
    </row>
    <row r="424" spans="1:14" s="24" customFormat="1" x14ac:dyDescent="0.25">
      <c r="A424" s="20"/>
      <c r="B424" s="23"/>
      <c r="C424" s="20"/>
      <c r="D424" s="2"/>
      <c r="E424" s="21"/>
      <c r="F424" s="2"/>
      <c r="G424" s="2"/>
      <c r="H424" s="2"/>
      <c r="I424" s="2"/>
      <c r="J424" s="2"/>
      <c r="K424" s="22"/>
      <c r="L424" s="21"/>
      <c r="M424" s="2"/>
      <c r="N424" s="2"/>
    </row>
    <row r="425" spans="1:14" s="24" customFormat="1" x14ac:dyDescent="0.25">
      <c r="A425" s="20"/>
      <c r="B425" s="23"/>
      <c r="C425" s="20"/>
      <c r="D425" s="2"/>
      <c r="E425" s="21"/>
      <c r="F425" s="2"/>
      <c r="G425" s="2"/>
      <c r="H425" s="2"/>
      <c r="I425" s="2"/>
      <c r="J425" s="2"/>
      <c r="K425" s="22"/>
      <c r="L425" s="21"/>
      <c r="M425" s="2"/>
      <c r="N425" s="2"/>
    </row>
    <row r="426" spans="1:14" s="24" customFormat="1" x14ac:dyDescent="0.25">
      <c r="A426" s="20"/>
      <c r="B426" s="23"/>
      <c r="C426" s="20"/>
      <c r="D426" s="2"/>
      <c r="E426" s="21"/>
      <c r="F426" s="2"/>
      <c r="G426" s="2"/>
      <c r="H426" s="2"/>
      <c r="I426" s="2"/>
      <c r="J426" s="2"/>
      <c r="K426" s="22"/>
      <c r="L426" s="21"/>
      <c r="M426" s="2"/>
      <c r="N426" s="2"/>
    </row>
    <row r="427" spans="1:14" s="24" customFormat="1" x14ac:dyDescent="0.25">
      <c r="A427" s="20"/>
      <c r="B427" s="23"/>
      <c r="C427" s="20"/>
      <c r="D427" s="2"/>
      <c r="E427" s="21"/>
      <c r="F427" s="2"/>
      <c r="G427" s="2"/>
      <c r="H427" s="2"/>
      <c r="I427" s="2"/>
      <c r="J427" s="2"/>
      <c r="K427" s="22"/>
      <c r="L427" s="21"/>
      <c r="M427" s="2"/>
      <c r="N427" s="2"/>
    </row>
    <row r="428" spans="1:14" s="24" customFormat="1" x14ac:dyDescent="0.25">
      <c r="A428" s="20"/>
      <c r="B428" s="23"/>
      <c r="C428" s="20"/>
      <c r="D428" s="2"/>
      <c r="E428" s="21"/>
      <c r="F428" s="2"/>
      <c r="G428" s="2"/>
      <c r="H428" s="2"/>
      <c r="I428" s="2"/>
      <c r="J428" s="2"/>
      <c r="K428" s="22"/>
      <c r="L428" s="21"/>
      <c r="M428" s="2"/>
      <c r="N428" s="2"/>
    </row>
    <row r="429" spans="1:14" s="24" customFormat="1" x14ac:dyDescent="0.25">
      <c r="A429" s="20"/>
      <c r="B429" s="23"/>
      <c r="C429" s="20"/>
      <c r="D429" s="2"/>
      <c r="E429" s="21"/>
      <c r="F429" s="2"/>
      <c r="G429" s="2"/>
      <c r="H429" s="2"/>
      <c r="I429" s="2"/>
      <c r="J429" s="2"/>
      <c r="K429" s="22"/>
      <c r="L429" s="21"/>
      <c r="M429" s="2"/>
      <c r="N429" s="2"/>
    </row>
    <row r="430" spans="1:14" s="24" customFormat="1" x14ac:dyDescent="0.25">
      <c r="A430" s="20"/>
      <c r="B430" s="23"/>
      <c r="C430" s="20"/>
      <c r="D430" s="2"/>
      <c r="E430" s="21"/>
      <c r="F430" s="2"/>
      <c r="G430" s="2"/>
      <c r="H430" s="2"/>
      <c r="I430" s="2"/>
      <c r="J430" s="2"/>
      <c r="K430" s="22"/>
      <c r="L430" s="21"/>
      <c r="M430" s="2"/>
      <c r="N430" s="2"/>
    </row>
    <row r="431" spans="1:14" s="24" customFormat="1" x14ac:dyDescent="0.25">
      <c r="A431" s="20"/>
      <c r="B431" s="23"/>
      <c r="C431" s="20"/>
      <c r="D431" s="2"/>
      <c r="E431" s="21"/>
      <c r="F431" s="2"/>
      <c r="G431" s="2"/>
      <c r="H431" s="2"/>
      <c r="I431" s="2"/>
      <c r="J431" s="2"/>
      <c r="K431" s="22"/>
      <c r="L431" s="21"/>
      <c r="M431" s="2"/>
      <c r="N431" s="2"/>
    </row>
    <row r="432" spans="1:14" s="24" customFormat="1" x14ac:dyDescent="0.25">
      <c r="A432" s="20"/>
      <c r="B432" s="23"/>
      <c r="C432" s="20"/>
      <c r="D432" s="2"/>
      <c r="E432" s="21"/>
      <c r="F432" s="2"/>
      <c r="G432" s="2"/>
      <c r="H432" s="2"/>
      <c r="I432" s="2"/>
      <c r="J432" s="2"/>
      <c r="K432" s="22"/>
      <c r="L432" s="21"/>
      <c r="M432" s="2"/>
      <c r="N432" s="2"/>
    </row>
    <row r="433" spans="1:14" s="24" customFormat="1" x14ac:dyDescent="0.25">
      <c r="A433" s="20"/>
      <c r="B433" s="23"/>
      <c r="C433" s="20"/>
      <c r="D433" s="2"/>
      <c r="E433" s="21"/>
      <c r="F433" s="2"/>
      <c r="G433" s="2"/>
      <c r="H433" s="2"/>
      <c r="I433" s="2"/>
      <c r="J433" s="2"/>
      <c r="K433" s="22"/>
      <c r="L433" s="21"/>
      <c r="M433" s="2"/>
      <c r="N433" s="2"/>
    </row>
    <row r="434" spans="1:14" s="24" customFormat="1" x14ac:dyDescent="0.25">
      <c r="A434" s="20"/>
      <c r="B434" s="23"/>
      <c r="C434" s="20"/>
      <c r="D434" s="2"/>
      <c r="E434" s="21"/>
      <c r="F434" s="2"/>
      <c r="G434" s="2"/>
      <c r="H434" s="2"/>
      <c r="I434" s="2"/>
      <c r="J434" s="2"/>
      <c r="K434" s="22"/>
      <c r="L434" s="21"/>
      <c r="M434" s="2"/>
      <c r="N434" s="2"/>
    </row>
    <row r="435" spans="1:14" s="24" customFormat="1" x14ac:dyDescent="0.25">
      <c r="A435" s="20"/>
      <c r="B435" s="23"/>
      <c r="C435" s="20"/>
      <c r="D435" s="2"/>
      <c r="E435" s="21"/>
      <c r="F435" s="2"/>
      <c r="G435" s="2"/>
      <c r="H435" s="2"/>
      <c r="I435" s="2"/>
      <c r="J435" s="2"/>
      <c r="K435" s="22"/>
      <c r="L435" s="21"/>
      <c r="M435" s="2"/>
      <c r="N435" s="2"/>
    </row>
    <row r="436" spans="1:14" s="24" customFormat="1" x14ac:dyDescent="0.25">
      <c r="A436" s="20"/>
      <c r="B436" s="23"/>
      <c r="C436" s="20"/>
      <c r="D436" s="2"/>
      <c r="E436" s="21"/>
      <c r="F436" s="2"/>
      <c r="G436" s="2"/>
      <c r="H436" s="2"/>
      <c r="I436" s="2"/>
      <c r="J436" s="2"/>
      <c r="K436" s="22"/>
      <c r="L436" s="21"/>
      <c r="M436" s="2"/>
      <c r="N436" s="2"/>
    </row>
    <row r="437" spans="1:14" s="24" customFormat="1" x14ac:dyDescent="0.25">
      <c r="A437" s="20"/>
      <c r="B437" s="23"/>
      <c r="C437" s="20"/>
      <c r="D437" s="2"/>
      <c r="E437" s="21"/>
      <c r="F437" s="2"/>
      <c r="G437" s="2"/>
      <c r="H437" s="2"/>
      <c r="I437" s="2"/>
      <c r="J437" s="2"/>
      <c r="K437" s="22"/>
      <c r="L437" s="21"/>
      <c r="M437" s="2"/>
      <c r="N437" s="2"/>
    </row>
    <row r="438" spans="1:14" s="24" customFormat="1" x14ac:dyDescent="0.25">
      <c r="A438" s="20"/>
      <c r="B438" s="23"/>
      <c r="C438" s="20"/>
      <c r="D438" s="2"/>
      <c r="E438" s="21"/>
      <c r="F438" s="2"/>
      <c r="G438" s="2"/>
      <c r="H438" s="2"/>
      <c r="I438" s="2"/>
      <c r="J438" s="2"/>
      <c r="K438" s="22"/>
      <c r="L438" s="21"/>
      <c r="M438" s="2"/>
      <c r="N438" s="2"/>
    </row>
    <row r="439" spans="1:14" s="24" customFormat="1" x14ac:dyDescent="0.25">
      <c r="A439" s="20"/>
      <c r="B439" s="23"/>
      <c r="C439" s="20"/>
      <c r="D439" s="2"/>
      <c r="E439" s="21"/>
      <c r="F439" s="2"/>
      <c r="G439" s="2"/>
      <c r="H439" s="2"/>
      <c r="I439" s="2"/>
      <c r="J439" s="2"/>
      <c r="K439" s="22"/>
      <c r="L439" s="21"/>
      <c r="M439" s="2"/>
      <c r="N439" s="2"/>
    </row>
    <row r="440" spans="1:14" s="24" customFormat="1" x14ac:dyDescent="0.25">
      <c r="A440" s="20"/>
      <c r="B440" s="23"/>
      <c r="C440" s="20"/>
      <c r="D440" s="2"/>
      <c r="E440" s="21"/>
      <c r="F440" s="2"/>
      <c r="G440" s="2"/>
      <c r="H440" s="2"/>
      <c r="I440" s="2"/>
      <c r="J440" s="2"/>
      <c r="K440" s="22"/>
      <c r="L440" s="21"/>
      <c r="M440" s="2"/>
      <c r="N440" s="2"/>
    </row>
    <row r="441" spans="1:14" s="24" customFormat="1" x14ac:dyDescent="0.25">
      <c r="A441" s="20"/>
      <c r="B441" s="23"/>
      <c r="C441" s="20"/>
      <c r="D441" s="2"/>
      <c r="E441" s="21"/>
      <c r="F441" s="2"/>
      <c r="G441" s="2"/>
      <c r="H441" s="2"/>
      <c r="I441" s="2"/>
      <c r="J441" s="2"/>
      <c r="K441" s="22"/>
      <c r="L441" s="21"/>
      <c r="M441" s="2"/>
      <c r="N441" s="2"/>
    </row>
    <row r="442" spans="1:14" s="24" customFormat="1" x14ac:dyDescent="0.25">
      <c r="A442" s="20"/>
      <c r="B442" s="23"/>
      <c r="C442" s="20"/>
      <c r="D442" s="2"/>
      <c r="E442" s="21"/>
      <c r="F442" s="2"/>
      <c r="G442" s="2"/>
      <c r="H442" s="2"/>
      <c r="I442" s="2"/>
      <c r="J442" s="2"/>
      <c r="K442" s="22"/>
      <c r="L442" s="21"/>
      <c r="M442" s="2"/>
      <c r="N442" s="2"/>
    </row>
    <row r="443" spans="1:14" s="24" customFormat="1" x14ac:dyDescent="0.25">
      <c r="A443" s="20"/>
      <c r="B443" s="23"/>
      <c r="C443" s="20"/>
      <c r="D443" s="2"/>
      <c r="E443" s="21"/>
      <c r="F443" s="2"/>
      <c r="G443" s="2"/>
      <c r="H443" s="2"/>
      <c r="I443" s="2"/>
      <c r="J443" s="2"/>
      <c r="K443" s="22"/>
      <c r="L443" s="21"/>
      <c r="M443" s="2"/>
      <c r="N443" s="2"/>
    </row>
    <row r="444" spans="1:14" s="24" customFormat="1" x14ac:dyDescent="0.25">
      <c r="A444" s="20"/>
      <c r="B444" s="23"/>
      <c r="C444" s="20"/>
      <c r="D444" s="2"/>
      <c r="E444" s="21"/>
      <c r="F444" s="2"/>
      <c r="G444" s="2"/>
      <c r="H444" s="2"/>
      <c r="I444" s="2"/>
      <c r="J444" s="2"/>
      <c r="K444" s="22"/>
      <c r="L444" s="21"/>
      <c r="M444" s="2"/>
      <c r="N444" s="2"/>
    </row>
    <row r="445" spans="1:14" s="24" customFormat="1" x14ac:dyDescent="0.25">
      <c r="A445" s="20"/>
      <c r="B445" s="23"/>
      <c r="C445" s="20"/>
      <c r="D445" s="2"/>
      <c r="E445" s="21"/>
      <c r="F445" s="2"/>
      <c r="G445" s="2"/>
      <c r="H445" s="2"/>
      <c r="I445" s="2"/>
      <c r="J445" s="2"/>
      <c r="K445" s="22"/>
      <c r="L445" s="21"/>
      <c r="M445" s="2"/>
      <c r="N445" s="2"/>
    </row>
    <row r="446" spans="1:14" s="24" customFormat="1" x14ac:dyDescent="0.25">
      <c r="A446" s="20"/>
      <c r="B446" s="23"/>
      <c r="C446" s="20"/>
      <c r="D446" s="2"/>
      <c r="E446" s="21"/>
      <c r="F446" s="2"/>
      <c r="G446" s="2"/>
      <c r="H446" s="2"/>
      <c r="I446" s="2"/>
      <c r="J446" s="2"/>
      <c r="K446" s="22"/>
      <c r="L446" s="21"/>
      <c r="M446" s="2"/>
      <c r="N446" s="2"/>
    </row>
    <row r="447" spans="1:14" s="24" customFormat="1" x14ac:dyDescent="0.25">
      <c r="A447" s="20"/>
      <c r="B447" s="23"/>
      <c r="C447" s="20"/>
      <c r="D447" s="2"/>
      <c r="E447" s="21"/>
      <c r="F447" s="2"/>
      <c r="G447" s="2"/>
      <c r="H447" s="2"/>
      <c r="I447" s="2"/>
      <c r="J447" s="2"/>
      <c r="K447" s="22"/>
      <c r="L447" s="21"/>
      <c r="M447" s="2"/>
      <c r="N447" s="2"/>
    </row>
    <row r="448" spans="1:14" s="24" customFormat="1" x14ac:dyDescent="0.25">
      <c r="A448" s="20"/>
      <c r="B448" s="23"/>
      <c r="C448" s="20"/>
      <c r="D448" s="2"/>
      <c r="E448" s="21"/>
      <c r="F448" s="2"/>
      <c r="G448" s="2"/>
      <c r="H448" s="2"/>
      <c r="I448" s="2"/>
      <c r="J448" s="2"/>
      <c r="K448" s="22"/>
      <c r="L448" s="21"/>
      <c r="M448" s="2"/>
      <c r="N448" s="2"/>
    </row>
    <row r="449" spans="1:14" s="24" customFormat="1" x14ac:dyDescent="0.25">
      <c r="A449" s="20"/>
      <c r="B449" s="23"/>
      <c r="C449" s="20"/>
      <c r="D449" s="2"/>
      <c r="E449" s="21"/>
      <c r="F449" s="2"/>
      <c r="G449" s="2"/>
      <c r="H449" s="2"/>
      <c r="I449" s="2"/>
      <c r="J449" s="2"/>
      <c r="K449" s="22"/>
      <c r="L449" s="21"/>
      <c r="M449" s="2"/>
      <c r="N449" s="2"/>
    </row>
    <row r="450" spans="1:14" s="24" customFormat="1" x14ac:dyDescent="0.25">
      <c r="A450" s="20"/>
      <c r="B450" s="23"/>
      <c r="C450" s="20"/>
      <c r="D450" s="2"/>
      <c r="E450" s="21"/>
      <c r="F450" s="2"/>
      <c r="G450" s="2"/>
      <c r="H450" s="2"/>
      <c r="I450" s="2"/>
      <c r="J450" s="2"/>
      <c r="K450" s="22"/>
      <c r="L450" s="21"/>
      <c r="M450" s="2"/>
      <c r="N450" s="2"/>
    </row>
    <row r="451" spans="1:14" s="24" customFormat="1" x14ac:dyDescent="0.25">
      <c r="A451" s="20"/>
      <c r="B451" s="23"/>
      <c r="C451" s="20"/>
      <c r="D451" s="2"/>
      <c r="E451" s="21"/>
      <c r="F451" s="2"/>
      <c r="G451" s="2"/>
      <c r="H451" s="2"/>
      <c r="I451" s="2"/>
      <c r="J451" s="2"/>
      <c r="K451" s="22"/>
      <c r="L451" s="21"/>
      <c r="M451" s="2"/>
      <c r="N451" s="2"/>
    </row>
    <row r="452" spans="1:14" s="24" customFormat="1" x14ac:dyDescent="0.25">
      <c r="A452" s="20"/>
      <c r="B452" s="23"/>
      <c r="C452" s="20"/>
      <c r="D452" s="2"/>
      <c r="E452" s="21"/>
      <c r="F452" s="2"/>
      <c r="G452" s="2"/>
      <c r="H452" s="2"/>
      <c r="I452" s="2"/>
      <c r="J452" s="2"/>
      <c r="K452" s="22"/>
      <c r="L452" s="21"/>
      <c r="M452" s="2"/>
      <c r="N452" s="2"/>
    </row>
    <row r="453" spans="1:14" s="24" customFormat="1" x14ac:dyDescent="0.25">
      <c r="A453" s="20"/>
      <c r="B453" s="23"/>
      <c r="C453" s="20"/>
      <c r="D453" s="2"/>
      <c r="E453" s="21"/>
      <c r="F453" s="2"/>
      <c r="G453" s="2"/>
      <c r="H453" s="2"/>
      <c r="I453" s="2"/>
      <c r="J453" s="2"/>
      <c r="K453" s="22"/>
      <c r="L453" s="21"/>
      <c r="M453" s="2"/>
      <c r="N453" s="2"/>
    </row>
    <row r="454" spans="1:14" s="24" customFormat="1" x14ac:dyDescent="0.25">
      <c r="A454" s="20"/>
      <c r="B454" s="23"/>
      <c r="C454" s="20"/>
      <c r="D454" s="2"/>
      <c r="E454" s="21"/>
      <c r="F454" s="2"/>
      <c r="G454" s="2"/>
      <c r="H454" s="2"/>
      <c r="I454" s="2"/>
      <c r="J454" s="2"/>
      <c r="K454" s="22"/>
      <c r="L454" s="21"/>
      <c r="M454" s="2"/>
      <c r="N454" s="2"/>
    </row>
    <row r="455" spans="1:14" s="24" customFormat="1" x14ac:dyDescent="0.25">
      <c r="A455" s="20"/>
      <c r="B455" s="23"/>
      <c r="C455" s="20"/>
      <c r="D455" s="2"/>
      <c r="E455" s="21"/>
      <c r="F455" s="2"/>
      <c r="G455" s="2"/>
      <c r="H455" s="2"/>
      <c r="I455" s="2"/>
      <c r="J455" s="2"/>
      <c r="K455" s="22"/>
      <c r="L455" s="21"/>
      <c r="M455" s="2"/>
      <c r="N455" s="2"/>
    </row>
    <row r="456" spans="1:14" s="24" customFormat="1" x14ac:dyDescent="0.25">
      <c r="A456" s="20"/>
      <c r="B456" s="23"/>
      <c r="C456" s="20"/>
      <c r="D456" s="2"/>
      <c r="E456" s="21"/>
      <c r="F456" s="2"/>
      <c r="G456" s="2"/>
      <c r="H456" s="2"/>
      <c r="I456" s="2"/>
      <c r="J456" s="2"/>
      <c r="K456" s="22"/>
      <c r="L456" s="21"/>
      <c r="M456" s="2"/>
      <c r="N456" s="2"/>
    </row>
    <row r="457" spans="1:14" s="24" customFormat="1" x14ac:dyDescent="0.25">
      <c r="A457" s="20"/>
      <c r="B457" s="23"/>
      <c r="C457" s="20"/>
      <c r="D457" s="2"/>
      <c r="E457" s="21"/>
      <c r="F457" s="2"/>
      <c r="G457" s="2"/>
      <c r="H457" s="2"/>
      <c r="I457" s="2"/>
      <c r="J457" s="2"/>
      <c r="K457" s="22"/>
      <c r="L457" s="21"/>
      <c r="M457" s="2"/>
      <c r="N457" s="2"/>
    </row>
    <row r="458" spans="1:14" s="24" customFormat="1" x14ac:dyDescent="0.25">
      <c r="A458" s="20"/>
      <c r="B458" s="23"/>
      <c r="C458" s="20"/>
      <c r="D458" s="2"/>
      <c r="E458" s="21"/>
      <c r="F458" s="2"/>
      <c r="G458" s="2"/>
      <c r="H458" s="2"/>
      <c r="I458" s="2"/>
      <c r="J458" s="2"/>
      <c r="K458" s="22"/>
      <c r="L458" s="21"/>
      <c r="M458" s="2"/>
      <c r="N458" s="2"/>
    </row>
    <row r="459" spans="1:14" s="24" customFormat="1" x14ac:dyDescent="0.25">
      <c r="A459" s="20"/>
      <c r="B459" s="23"/>
      <c r="C459" s="20"/>
      <c r="D459" s="2"/>
      <c r="E459" s="21"/>
      <c r="F459" s="2"/>
      <c r="G459" s="2"/>
      <c r="H459" s="2"/>
      <c r="I459" s="2"/>
      <c r="J459" s="2"/>
      <c r="K459" s="22"/>
      <c r="L459" s="21"/>
      <c r="M459" s="2"/>
      <c r="N459" s="2"/>
    </row>
    <row r="460" spans="1:14" s="24" customFormat="1" x14ac:dyDescent="0.25">
      <c r="A460" s="20"/>
      <c r="B460" s="23"/>
      <c r="C460" s="20"/>
      <c r="D460" s="2"/>
      <c r="E460" s="21"/>
      <c r="F460" s="2"/>
      <c r="G460" s="2"/>
      <c r="H460" s="2"/>
      <c r="I460" s="2"/>
      <c r="J460" s="2"/>
      <c r="K460" s="22"/>
      <c r="L460" s="21"/>
      <c r="M460" s="2"/>
      <c r="N460" s="2"/>
    </row>
    <row r="461" spans="1:14" s="24" customFormat="1" x14ac:dyDescent="0.25">
      <c r="A461" s="20"/>
      <c r="B461" s="23"/>
      <c r="C461" s="20"/>
      <c r="D461" s="2"/>
      <c r="E461" s="21"/>
      <c r="F461" s="2"/>
      <c r="G461" s="2"/>
      <c r="H461" s="2"/>
      <c r="I461" s="2"/>
      <c r="J461" s="2"/>
      <c r="K461" s="22"/>
      <c r="L461" s="21"/>
      <c r="M461" s="2"/>
      <c r="N461" s="2"/>
    </row>
    <row r="462" spans="1:14" s="24" customFormat="1" x14ac:dyDescent="0.25">
      <c r="A462" s="20"/>
      <c r="B462" s="23"/>
      <c r="C462" s="20"/>
      <c r="D462" s="2"/>
      <c r="E462" s="21"/>
      <c r="F462" s="2"/>
      <c r="G462" s="2"/>
      <c r="H462" s="2"/>
      <c r="I462" s="2"/>
      <c r="J462" s="2"/>
      <c r="K462" s="22"/>
      <c r="L462" s="21"/>
      <c r="M462" s="2"/>
      <c r="N462" s="2"/>
    </row>
    <row r="463" spans="1:14" s="24" customFormat="1" x14ac:dyDescent="0.25">
      <c r="A463" s="20"/>
      <c r="B463" s="23"/>
      <c r="C463" s="20"/>
      <c r="D463" s="2"/>
      <c r="E463" s="21"/>
      <c r="F463" s="2"/>
      <c r="G463" s="2"/>
      <c r="H463" s="2"/>
      <c r="I463" s="2"/>
      <c r="J463" s="2"/>
      <c r="K463" s="22"/>
      <c r="L463" s="21"/>
      <c r="M463" s="2"/>
      <c r="N463" s="2"/>
    </row>
    <row r="464" spans="1:14" s="24" customFormat="1" x14ac:dyDescent="0.25">
      <c r="A464" s="20"/>
      <c r="B464" s="23"/>
      <c r="C464" s="20"/>
      <c r="D464" s="2"/>
      <c r="E464" s="21"/>
      <c r="F464" s="2"/>
      <c r="G464" s="2"/>
      <c r="H464" s="2"/>
      <c r="I464" s="2"/>
      <c r="J464" s="2"/>
      <c r="K464" s="22"/>
      <c r="L464" s="21"/>
      <c r="M464" s="2"/>
      <c r="N464" s="2"/>
    </row>
    <row r="465" spans="1:14" s="24" customFormat="1" x14ac:dyDescent="0.25">
      <c r="A465" s="20"/>
      <c r="B465" s="23"/>
      <c r="C465" s="20"/>
      <c r="D465" s="2"/>
      <c r="E465" s="21"/>
      <c r="F465" s="2"/>
      <c r="G465" s="2"/>
      <c r="H465" s="2"/>
      <c r="I465" s="2"/>
      <c r="J465" s="2"/>
      <c r="K465" s="22"/>
      <c r="L465" s="21"/>
      <c r="M465" s="2"/>
      <c r="N465" s="2"/>
    </row>
    <row r="466" spans="1:14" s="24" customFormat="1" x14ac:dyDescent="0.25">
      <c r="A466" s="20"/>
      <c r="B466" s="23"/>
      <c r="C466" s="20"/>
      <c r="D466" s="2"/>
      <c r="E466" s="21"/>
      <c r="F466" s="2"/>
      <c r="G466" s="2"/>
      <c r="H466" s="2"/>
      <c r="I466" s="2"/>
      <c r="J466" s="2"/>
      <c r="K466" s="22"/>
      <c r="L466" s="21"/>
      <c r="M466" s="2"/>
      <c r="N466" s="2"/>
    </row>
    <row r="467" spans="1:14" s="24" customFormat="1" x14ac:dyDescent="0.25">
      <c r="A467" s="20"/>
      <c r="B467" s="23"/>
      <c r="C467" s="20"/>
      <c r="D467" s="2"/>
      <c r="E467" s="21"/>
      <c r="F467" s="2"/>
      <c r="G467" s="2"/>
      <c r="H467" s="2"/>
      <c r="I467" s="2"/>
      <c r="J467" s="2"/>
      <c r="K467" s="22"/>
      <c r="L467" s="21"/>
      <c r="M467" s="2"/>
      <c r="N467" s="2"/>
    </row>
    <row r="468" spans="1:14" s="24" customFormat="1" x14ac:dyDescent="0.25">
      <c r="A468" s="20"/>
      <c r="B468" s="23"/>
      <c r="C468" s="20"/>
      <c r="D468" s="2"/>
      <c r="E468" s="21"/>
      <c r="F468" s="2"/>
      <c r="G468" s="2"/>
      <c r="H468" s="2"/>
      <c r="I468" s="2"/>
      <c r="J468" s="2"/>
      <c r="K468" s="22"/>
      <c r="L468" s="21"/>
      <c r="M468" s="2"/>
      <c r="N468" s="2"/>
    </row>
    <row r="469" spans="1:14" s="24" customFormat="1" x14ac:dyDescent="0.25">
      <c r="A469" s="20"/>
      <c r="B469" s="23"/>
      <c r="C469" s="20"/>
      <c r="D469" s="2"/>
      <c r="E469" s="21"/>
      <c r="F469" s="2"/>
      <c r="G469" s="2"/>
      <c r="H469" s="2"/>
      <c r="I469" s="2"/>
      <c r="J469" s="2"/>
      <c r="K469" s="22"/>
      <c r="L469" s="21"/>
      <c r="M469" s="2"/>
      <c r="N469" s="2"/>
    </row>
    <row r="470" spans="1:14" s="24" customFormat="1" x14ac:dyDescent="0.25">
      <c r="A470" s="20"/>
      <c r="B470" s="23"/>
      <c r="C470" s="20"/>
      <c r="D470" s="2"/>
      <c r="E470" s="21"/>
      <c r="F470" s="2"/>
      <c r="G470" s="2"/>
      <c r="H470" s="2"/>
      <c r="I470" s="2"/>
      <c r="J470" s="2"/>
      <c r="K470" s="22"/>
      <c r="L470" s="21"/>
      <c r="M470" s="2"/>
      <c r="N470" s="2"/>
    </row>
    <row r="471" spans="1:14" s="24" customFormat="1" x14ac:dyDescent="0.25">
      <c r="A471" s="20"/>
      <c r="B471" s="23"/>
      <c r="C471" s="20"/>
      <c r="D471" s="2"/>
      <c r="E471" s="21"/>
      <c r="F471" s="2"/>
      <c r="G471" s="2"/>
      <c r="H471" s="2"/>
      <c r="I471" s="2"/>
      <c r="J471" s="2"/>
      <c r="K471" s="22"/>
      <c r="L471" s="21"/>
      <c r="M471" s="2"/>
      <c r="N471" s="2"/>
    </row>
    <row r="472" spans="1:14" s="24" customFormat="1" x14ac:dyDescent="0.25">
      <c r="A472" s="20"/>
      <c r="B472" s="23"/>
      <c r="C472" s="20"/>
      <c r="D472" s="2"/>
      <c r="E472" s="21"/>
      <c r="F472" s="2"/>
      <c r="G472" s="2"/>
      <c r="H472" s="2"/>
      <c r="I472" s="2"/>
      <c r="J472" s="2"/>
      <c r="K472" s="22"/>
      <c r="L472" s="21"/>
      <c r="M472" s="2"/>
      <c r="N472" s="2"/>
    </row>
    <row r="473" spans="1:14" s="24" customFormat="1" x14ac:dyDescent="0.25">
      <c r="A473" s="20"/>
      <c r="B473" s="23"/>
      <c r="C473" s="20"/>
      <c r="D473" s="2"/>
      <c r="E473" s="21"/>
      <c r="F473" s="2"/>
      <c r="G473" s="2"/>
      <c r="H473" s="2"/>
      <c r="I473" s="2"/>
      <c r="J473" s="2"/>
      <c r="K473" s="22"/>
      <c r="L473" s="21"/>
      <c r="M473" s="2"/>
      <c r="N473" s="2"/>
    </row>
    <row r="474" spans="1:14" s="24" customFormat="1" x14ac:dyDescent="0.25">
      <c r="A474" s="20"/>
      <c r="B474" s="23"/>
      <c r="C474" s="20"/>
      <c r="D474" s="2"/>
      <c r="E474" s="21"/>
      <c r="F474" s="2"/>
      <c r="G474" s="2"/>
      <c r="H474" s="2"/>
      <c r="I474" s="2"/>
      <c r="J474" s="2"/>
      <c r="K474" s="22"/>
      <c r="L474" s="21"/>
      <c r="M474" s="2"/>
      <c r="N474" s="2"/>
    </row>
    <row r="475" spans="1:14" s="24" customFormat="1" x14ac:dyDescent="0.25">
      <c r="A475" s="20"/>
      <c r="B475" s="23"/>
      <c r="C475" s="20"/>
      <c r="D475" s="2"/>
      <c r="E475" s="21"/>
      <c r="F475" s="2"/>
      <c r="G475" s="2"/>
      <c r="H475" s="2"/>
      <c r="I475" s="2"/>
      <c r="J475" s="2"/>
      <c r="K475" s="22"/>
      <c r="L475" s="21"/>
      <c r="M475" s="2"/>
      <c r="N475" s="2"/>
    </row>
    <row r="476" spans="1:14" s="24" customFormat="1" x14ac:dyDescent="0.25">
      <c r="A476" s="20"/>
      <c r="B476" s="23"/>
      <c r="C476" s="20"/>
      <c r="D476" s="2"/>
      <c r="E476" s="21"/>
      <c r="F476" s="2"/>
      <c r="G476" s="2"/>
      <c r="H476" s="2"/>
      <c r="I476" s="2"/>
      <c r="J476" s="2"/>
      <c r="K476" s="22"/>
      <c r="L476" s="21"/>
      <c r="M476" s="2"/>
      <c r="N476" s="2"/>
    </row>
    <row r="477" spans="1:14" s="24" customFormat="1" x14ac:dyDescent="0.25">
      <c r="A477" s="20"/>
      <c r="B477" s="23"/>
      <c r="C477" s="20"/>
      <c r="D477" s="2"/>
      <c r="E477" s="21"/>
      <c r="F477" s="2"/>
      <c r="G477" s="2"/>
      <c r="H477" s="2"/>
      <c r="I477" s="2"/>
      <c r="J477" s="2"/>
      <c r="K477" s="22"/>
      <c r="L477" s="21"/>
      <c r="M477" s="2"/>
      <c r="N477" s="2"/>
    </row>
    <row r="478" spans="1:14" s="24" customFormat="1" x14ac:dyDescent="0.25">
      <c r="A478" s="20"/>
      <c r="B478" s="23"/>
      <c r="C478" s="20"/>
      <c r="D478" s="2"/>
      <c r="E478" s="21"/>
      <c r="F478" s="2"/>
      <c r="G478" s="2"/>
      <c r="H478" s="2"/>
      <c r="I478" s="2"/>
      <c r="J478" s="2"/>
      <c r="K478" s="22"/>
      <c r="L478" s="21"/>
      <c r="M478" s="2"/>
      <c r="N478" s="2"/>
    </row>
    <row r="479" spans="1:14" s="24" customFormat="1" x14ac:dyDescent="0.25">
      <c r="A479" s="20"/>
      <c r="B479" s="23"/>
      <c r="C479" s="20"/>
      <c r="D479" s="2"/>
      <c r="E479" s="21"/>
      <c r="F479" s="2"/>
      <c r="G479" s="2"/>
      <c r="H479" s="2"/>
      <c r="I479" s="2"/>
      <c r="J479" s="2"/>
      <c r="K479" s="22"/>
      <c r="L479" s="21"/>
      <c r="M479" s="2"/>
      <c r="N479" s="2"/>
    </row>
    <row r="480" spans="1:14" s="24" customFormat="1" x14ac:dyDescent="0.25">
      <c r="A480" s="20"/>
      <c r="B480" s="23"/>
      <c r="C480" s="20"/>
      <c r="D480" s="2"/>
      <c r="E480" s="21"/>
      <c r="F480" s="2"/>
      <c r="G480" s="2"/>
      <c r="H480" s="2"/>
      <c r="I480" s="2"/>
      <c r="J480" s="2"/>
      <c r="K480" s="22"/>
      <c r="L480" s="21"/>
      <c r="M480" s="2"/>
      <c r="N480" s="2"/>
    </row>
    <row r="481" spans="1:14" s="24" customFormat="1" x14ac:dyDescent="0.25">
      <c r="A481" s="20"/>
      <c r="B481" s="23"/>
      <c r="C481" s="20"/>
      <c r="D481" s="2"/>
      <c r="E481" s="21"/>
      <c r="F481" s="2"/>
      <c r="G481" s="2"/>
      <c r="H481" s="2"/>
      <c r="I481" s="2"/>
      <c r="J481" s="2"/>
      <c r="K481" s="22"/>
      <c r="L481" s="21"/>
      <c r="M481" s="2"/>
      <c r="N481" s="2"/>
    </row>
    <row r="482" spans="1:14" s="24" customFormat="1" x14ac:dyDescent="0.25">
      <c r="A482" s="20"/>
      <c r="B482" s="23"/>
      <c r="C482" s="20"/>
      <c r="D482" s="2"/>
      <c r="E482" s="21"/>
      <c r="F482" s="2"/>
      <c r="G482" s="2"/>
      <c r="H482" s="2"/>
      <c r="I482" s="2"/>
      <c r="J482" s="2"/>
      <c r="K482" s="22"/>
      <c r="L482" s="21"/>
      <c r="M482" s="2"/>
      <c r="N482" s="2"/>
    </row>
    <row r="483" spans="1:14" s="24" customFormat="1" x14ac:dyDescent="0.25">
      <c r="A483" s="20"/>
      <c r="B483" s="23"/>
      <c r="C483" s="20"/>
      <c r="D483" s="2"/>
      <c r="E483" s="21"/>
      <c r="F483" s="2"/>
      <c r="G483" s="2"/>
      <c r="H483" s="2"/>
      <c r="I483" s="2"/>
      <c r="J483" s="2"/>
      <c r="K483" s="22"/>
      <c r="L483" s="21"/>
      <c r="M483" s="2"/>
      <c r="N483" s="2"/>
    </row>
    <row r="484" spans="1:14" s="24" customFormat="1" x14ac:dyDescent="0.25">
      <c r="A484" s="20"/>
      <c r="B484" s="23"/>
      <c r="C484" s="20"/>
      <c r="D484" s="2"/>
      <c r="E484" s="21"/>
      <c r="F484" s="2"/>
      <c r="G484" s="2"/>
      <c r="H484" s="2"/>
      <c r="I484" s="2"/>
      <c r="J484" s="2"/>
      <c r="K484" s="22"/>
      <c r="L484" s="21"/>
      <c r="M484" s="2"/>
      <c r="N484" s="2"/>
    </row>
    <row r="485" spans="1:14" s="24" customFormat="1" x14ac:dyDescent="0.25">
      <c r="A485" s="20"/>
      <c r="B485" s="23"/>
      <c r="C485" s="20"/>
      <c r="D485" s="2"/>
      <c r="E485" s="21"/>
      <c r="F485" s="2"/>
      <c r="G485" s="2"/>
      <c r="H485" s="2"/>
      <c r="I485" s="2"/>
      <c r="J485" s="2"/>
      <c r="K485" s="22"/>
      <c r="L485" s="21"/>
      <c r="M485" s="2"/>
      <c r="N485" s="2"/>
    </row>
    <row r="486" spans="1:14" s="24" customFormat="1" x14ac:dyDescent="0.25">
      <c r="A486" s="20"/>
      <c r="B486" s="23"/>
      <c r="C486" s="20"/>
      <c r="D486" s="2"/>
      <c r="E486" s="21"/>
      <c r="F486" s="2"/>
      <c r="G486" s="2"/>
      <c r="H486" s="2"/>
      <c r="I486" s="2"/>
      <c r="J486" s="2"/>
      <c r="K486" s="22"/>
      <c r="L486" s="21"/>
      <c r="M486" s="2"/>
      <c r="N486" s="2"/>
    </row>
    <row r="487" spans="1:14" s="24" customFormat="1" x14ac:dyDescent="0.25">
      <c r="A487" s="20"/>
      <c r="B487" s="23"/>
      <c r="C487" s="20"/>
      <c r="D487" s="2"/>
      <c r="E487" s="21"/>
      <c r="F487" s="2"/>
      <c r="G487" s="2"/>
      <c r="H487" s="2"/>
      <c r="I487" s="2"/>
      <c r="J487" s="2"/>
      <c r="K487" s="22"/>
      <c r="L487" s="21"/>
      <c r="M487" s="2"/>
      <c r="N487" s="2"/>
    </row>
    <row r="488" spans="1:14" s="24" customFormat="1" x14ac:dyDescent="0.25">
      <c r="A488" s="20"/>
      <c r="B488" s="23"/>
      <c r="C488" s="20"/>
      <c r="D488" s="2"/>
      <c r="E488" s="21"/>
      <c r="F488" s="2"/>
      <c r="G488" s="2"/>
      <c r="H488" s="2"/>
      <c r="I488" s="2"/>
      <c r="J488" s="2"/>
      <c r="K488" s="22"/>
      <c r="L488" s="21"/>
      <c r="M488" s="2"/>
      <c r="N488" s="2"/>
    </row>
    <row r="489" spans="1:14" s="24" customFormat="1" x14ac:dyDescent="0.25">
      <c r="A489" s="20"/>
      <c r="B489" s="23"/>
      <c r="C489" s="20"/>
      <c r="D489" s="2"/>
      <c r="E489" s="21"/>
      <c r="F489" s="2"/>
      <c r="G489" s="2"/>
      <c r="H489" s="2"/>
      <c r="I489" s="2"/>
      <c r="J489" s="2"/>
      <c r="K489" s="22"/>
      <c r="L489" s="21"/>
      <c r="M489" s="2"/>
      <c r="N489" s="2"/>
    </row>
    <row r="490" spans="1:14" s="24" customFormat="1" x14ac:dyDescent="0.25">
      <c r="A490" s="20"/>
      <c r="B490" s="23"/>
      <c r="C490" s="20"/>
      <c r="D490" s="2"/>
      <c r="E490" s="21"/>
      <c r="F490" s="2"/>
      <c r="G490" s="2"/>
      <c r="H490" s="2"/>
      <c r="I490" s="2"/>
      <c r="J490" s="2"/>
      <c r="K490" s="22"/>
      <c r="L490" s="21"/>
      <c r="M490" s="2"/>
      <c r="N490" s="2"/>
    </row>
    <row r="491" spans="1:14" s="24" customFormat="1" x14ac:dyDescent="0.25">
      <c r="A491" s="20"/>
      <c r="B491" s="23"/>
      <c r="C491" s="20"/>
      <c r="D491" s="2"/>
      <c r="E491" s="21"/>
      <c r="F491" s="2"/>
      <c r="G491" s="2"/>
      <c r="H491" s="2"/>
      <c r="I491" s="2"/>
      <c r="J491" s="2"/>
      <c r="K491" s="22"/>
      <c r="L491" s="21"/>
      <c r="M491" s="2"/>
      <c r="N491" s="2"/>
    </row>
    <row r="492" spans="1:14" s="24" customFormat="1" x14ac:dyDescent="0.25">
      <c r="A492" s="20"/>
      <c r="B492" s="23"/>
      <c r="C492" s="20"/>
      <c r="D492" s="2"/>
      <c r="E492" s="21"/>
      <c r="F492" s="2"/>
      <c r="G492" s="2"/>
      <c r="H492" s="2"/>
      <c r="I492" s="2"/>
      <c r="J492" s="2"/>
      <c r="K492" s="22"/>
      <c r="L492" s="21"/>
      <c r="M492" s="2"/>
      <c r="N492" s="2"/>
    </row>
    <row r="493" spans="1:14" s="24" customFormat="1" x14ac:dyDescent="0.25">
      <c r="A493" s="20"/>
      <c r="B493" s="23"/>
      <c r="C493" s="20"/>
      <c r="D493" s="2"/>
      <c r="E493" s="21"/>
      <c r="F493" s="2"/>
      <c r="G493" s="2"/>
      <c r="H493" s="2"/>
      <c r="I493" s="2"/>
      <c r="J493" s="2"/>
      <c r="K493" s="22"/>
      <c r="L493" s="21"/>
      <c r="M493" s="2"/>
      <c r="N493" s="2"/>
    </row>
    <row r="494" spans="1:14" s="24" customFormat="1" x14ac:dyDescent="0.25">
      <c r="A494" s="20"/>
      <c r="B494" s="23"/>
      <c r="C494" s="20"/>
      <c r="D494" s="2"/>
      <c r="E494" s="21"/>
      <c r="F494" s="2"/>
      <c r="G494" s="2"/>
      <c r="H494" s="2"/>
      <c r="I494" s="2"/>
      <c r="J494" s="2"/>
      <c r="K494" s="22"/>
      <c r="L494" s="21"/>
      <c r="M494" s="2"/>
      <c r="N494" s="2"/>
    </row>
    <row r="495" spans="1:14" s="24" customFormat="1" x14ac:dyDescent="0.25">
      <c r="A495" s="20"/>
      <c r="B495" s="23"/>
      <c r="C495" s="20"/>
      <c r="D495" s="2"/>
      <c r="E495" s="21"/>
      <c r="F495" s="2"/>
      <c r="G495" s="2"/>
      <c r="H495" s="2"/>
      <c r="I495" s="2"/>
      <c r="J495" s="2"/>
      <c r="K495" s="22"/>
      <c r="L495" s="21"/>
      <c r="M495" s="2"/>
      <c r="N495" s="2"/>
    </row>
    <row r="496" spans="1:14" s="24" customFormat="1" x14ac:dyDescent="0.25">
      <c r="A496" s="20"/>
      <c r="B496" s="23"/>
      <c r="C496" s="20"/>
      <c r="D496" s="2"/>
      <c r="E496" s="21"/>
      <c r="F496" s="2"/>
      <c r="G496" s="2"/>
      <c r="H496" s="2"/>
      <c r="I496" s="2"/>
      <c r="J496" s="2"/>
      <c r="K496" s="22"/>
      <c r="L496" s="21"/>
      <c r="M496" s="2"/>
      <c r="N496" s="2"/>
    </row>
    <row r="497" spans="1:14" s="24" customFormat="1" x14ac:dyDescent="0.25">
      <c r="A497" s="20"/>
      <c r="B497" s="23"/>
      <c r="C497" s="20"/>
      <c r="D497" s="2"/>
      <c r="E497" s="21"/>
      <c r="F497" s="2"/>
      <c r="G497" s="2"/>
      <c r="H497" s="2"/>
      <c r="I497" s="2"/>
      <c r="J497" s="2"/>
      <c r="K497" s="22"/>
      <c r="L497" s="21"/>
      <c r="M497" s="2"/>
      <c r="N497" s="2"/>
    </row>
    <row r="498" spans="1:14" s="24" customFormat="1" x14ac:dyDescent="0.25">
      <c r="A498" s="20"/>
      <c r="B498" s="23"/>
      <c r="C498" s="20"/>
      <c r="D498" s="2"/>
      <c r="E498" s="21"/>
      <c r="F498" s="2"/>
      <c r="G498" s="2"/>
      <c r="H498" s="2"/>
      <c r="I498" s="2"/>
      <c r="J498" s="2"/>
      <c r="K498" s="22"/>
      <c r="L498" s="21"/>
      <c r="M498" s="2"/>
      <c r="N498" s="2"/>
    </row>
    <row r="499" spans="1:14" s="24" customFormat="1" x14ac:dyDescent="0.25">
      <c r="A499" s="20"/>
      <c r="B499" s="23"/>
      <c r="C499" s="20"/>
      <c r="D499" s="2"/>
      <c r="E499" s="21"/>
      <c r="F499" s="2"/>
      <c r="G499" s="2"/>
      <c r="H499" s="2"/>
      <c r="I499" s="2"/>
      <c r="J499" s="2"/>
      <c r="K499" s="22"/>
      <c r="L499" s="21"/>
      <c r="M499" s="2"/>
      <c r="N499" s="2"/>
    </row>
    <row r="500" spans="1:14" s="24" customFormat="1" x14ac:dyDescent="0.25">
      <c r="A500" s="20"/>
      <c r="B500" s="23"/>
      <c r="C500" s="20"/>
      <c r="D500" s="2"/>
      <c r="E500" s="21"/>
      <c r="F500" s="2"/>
      <c r="G500" s="2"/>
      <c r="H500" s="2"/>
      <c r="I500" s="2"/>
      <c r="J500" s="2"/>
      <c r="K500" s="22"/>
      <c r="L500" s="21"/>
      <c r="M500" s="2"/>
      <c r="N500" s="2"/>
    </row>
    <row r="501" spans="1:14" s="24" customFormat="1" x14ac:dyDescent="0.25">
      <c r="A501" s="20"/>
      <c r="B501" s="23"/>
      <c r="C501" s="20"/>
      <c r="D501" s="2"/>
      <c r="E501" s="21"/>
      <c r="F501" s="2"/>
      <c r="G501" s="2"/>
      <c r="H501" s="2"/>
      <c r="I501" s="2"/>
      <c r="J501" s="2"/>
      <c r="K501" s="22"/>
      <c r="L501" s="21"/>
      <c r="M501" s="2"/>
      <c r="N501" s="2"/>
    </row>
    <row r="502" spans="1:14" s="24" customFormat="1" x14ac:dyDescent="0.25">
      <c r="A502" s="20"/>
      <c r="B502" s="23"/>
      <c r="C502" s="20"/>
      <c r="D502" s="2"/>
      <c r="E502" s="21"/>
      <c r="F502" s="2"/>
      <c r="G502" s="2"/>
      <c r="H502" s="2"/>
      <c r="I502" s="2"/>
      <c r="J502" s="2"/>
      <c r="K502" s="22"/>
      <c r="L502" s="21"/>
      <c r="M502" s="2"/>
      <c r="N502" s="2"/>
    </row>
    <row r="503" spans="1:14" s="24" customFormat="1" x14ac:dyDescent="0.25">
      <c r="A503" s="20"/>
      <c r="B503" s="23"/>
      <c r="C503" s="20"/>
      <c r="D503" s="2"/>
      <c r="E503" s="21"/>
      <c r="F503" s="2"/>
      <c r="G503" s="2"/>
      <c r="H503" s="2"/>
      <c r="I503" s="2"/>
      <c r="J503" s="2"/>
      <c r="K503" s="22"/>
      <c r="L503" s="21"/>
      <c r="M503" s="2"/>
      <c r="N503" s="2"/>
    </row>
    <row r="504" spans="1:14" s="24" customFormat="1" x14ac:dyDescent="0.25">
      <c r="A504" s="20"/>
      <c r="B504" s="23"/>
      <c r="C504" s="20"/>
      <c r="D504" s="2"/>
      <c r="E504" s="21"/>
      <c r="F504" s="2"/>
      <c r="G504" s="2"/>
      <c r="H504" s="2"/>
      <c r="I504" s="2"/>
      <c r="J504" s="2"/>
      <c r="K504" s="22"/>
      <c r="L504" s="21"/>
      <c r="M504" s="2"/>
      <c r="N504" s="2"/>
    </row>
    <row r="505" spans="1:14" s="24" customFormat="1" x14ac:dyDescent="0.25">
      <c r="A505" s="20"/>
      <c r="B505" s="23"/>
      <c r="C505" s="20"/>
      <c r="D505" s="2"/>
      <c r="E505" s="21"/>
      <c r="F505" s="2"/>
      <c r="G505" s="2"/>
      <c r="H505" s="2"/>
      <c r="I505" s="2"/>
      <c r="J505" s="2"/>
      <c r="K505" s="22"/>
      <c r="L505" s="21"/>
      <c r="M505" s="2"/>
      <c r="N505" s="2"/>
    </row>
    <row r="506" spans="1:14" s="24" customFormat="1" x14ac:dyDescent="0.25">
      <c r="A506" s="20"/>
      <c r="B506" s="23"/>
      <c r="C506" s="20"/>
      <c r="D506" s="2"/>
      <c r="E506" s="21"/>
      <c r="F506" s="2"/>
      <c r="G506" s="2"/>
      <c r="H506" s="2"/>
      <c r="I506" s="2"/>
      <c r="J506" s="2"/>
      <c r="K506" s="22"/>
      <c r="L506" s="21"/>
      <c r="M506" s="2"/>
      <c r="N506" s="2"/>
    </row>
    <row r="507" spans="1:14" s="24" customFormat="1" x14ac:dyDescent="0.25">
      <c r="A507" s="20"/>
      <c r="B507" s="23"/>
      <c r="C507" s="20"/>
      <c r="D507" s="2"/>
      <c r="E507" s="21"/>
      <c r="F507" s="2"/>
      <c r="G507" s="2"/>
      <c r="H507" s="2"/>
      <c r="I507" s="2"/>
      <c r="J507" s="2"/>
      <c r="K507" s="22"/>
      <c r="L507" s="21"/>
      <c r="M507" s="2"/>
      <c r="N507" s="2"/>
    </row>
    <row r="508" spans="1:14" s="24" customFormat="1" x14ac:dyDescent="0.25">
      <c r="A508" s="20"/>
      <c r="B508" s="23"/>
      <c r="C508" s="20"/>
      <c r="D508" s="2"/>
      <c r="E508" s="21"/>
      <c r="F508" s="2"/>
      <c r="G508" s="2"/>
      <c r="H508" s="2"/>
      <c r="I508" s="2"/>
      <c r="J508" s="2"/>
      <c r="K508" s="22"/>
      <c r="L508" s="21"/>
      <c r="M508" s="2"/>
      <c r="N508" s="2"/>
    </row>
    <row r="509" spans="1:14" s="24" customFormat="1" x14ac:dyDescent="0.25">
      <c r="A509" s="20"/>
      <c r="B509" s="23"/>
      <c r="C509" s="20"/>
      <c r="D509" s="2"/>
      <c r="E509" s="21"/>
      <c r="F509" s="2"/>
      <c r="G509" s="2"/>
      <c r="H509" s="2"/>
      <c r="I509" s="2"/>
      <c r="J509" s="2"/>
      <c r="K509" s="22"/>
      <c r="L509" s="21"/>
      <c r="M509" s="2"/>
      <c r="N509" s="2"/>
    </row>
    <row r="510" spans="1:14" s="24" customFormat="1" x14ac:dyDescent="0.25">
      <c r="A510" s="20"/>
      <c r="B510" s="23"/>
      <c r="C510" s="20"/>
      <c r="D510" s="2"/>
      <c r="E510" s="21"/>
      <c r="F510" s="2"/>
      <c r="G510" s="2"/>
      <c r="H510" s="2"/>
      <c r="I510" s="2"/>
      <c r="J510" s="2"/>
      <c r="K510" s="22"/>
      <c r="L510" s="21"/>
      <c r="M510" s="2"/>
      <c r="N510" s="2"/>
    </row>
    <row r="511" spans="1:14" s="24" customFormat="1" x14ac:dyDescent="0.25">
      <c r="A511" s="20"/>
      <c r="B511" s="23"/>
      <c r="C511" s="20"/>
      <c r="D511" s="2"/>
      <c r="E511" s="21"/>
      <c r="F511" s="2"/>
      <c r="G511" s="2"/>
      <c r="H511" s="2"/>
      <c r="I511" s="2"/>
      <c r="J511" s="2"/>
      <c r="K511" s="22"/>
      <c r="L511" s="21"/>
      <c r="M511" s="2"/>
      <c r="N511" s="2"/>
    </row>
    <row r="512" spans="1:14" s="24" customFormat="1" x14ac:dyDescent="0.25">
      <c r="A512" s="20"/>
      <c r="B512" s="23"/>
      <c r="C512" s="20"/>
      <c r="D512" s="2"/>
      <c r="E512" s="21"/>
      <c r="F512" s="2"/>
      <c r="G512" s="2"/>
      <c r="H512" s="2"/>
      <c r="I512" s="2"/>
      <c r="J512" s="2"/>
      <c r="K512" s="22"/>
      <c r="L512" s="21"/>
      <c r="M512" s="2"/>
      <c r="N512" s="2"/>
    </row>
    <row r="513" spans="1:14" s="24" customFormat="1" x14ac:dyDescent="0.25">
      <c r="A513" s="20"/>
      <c r="B513" s="23"/>
      <c r="C513" s="20"/>
      <c r="D513" s="2"/>
      <c r="E513" s="21"/>
      <c r="F513" s="2"/>
      <c r="G513" s="2"/>
      <c r="H513" s="2"/>
      <c r="I513" s="2"/>
      <c r="J513" s="2"/>
      <c r="K513" s="22"/>
      <c r="L513" s="21"/>
      <c r="M513" s="2"/>
      <c r="N513" s="2"/>
    </row>
    <row r="514" spans="1:14" s="24" customFormat="1" x14ac:dyDescent="0.25">
      <c r="A514" s="20"/>
      <c r="B514" s="23"/>
      <c r="C514" s="20"/>
      <c r="D514" s="2"/>
      <c r="E514" s="21"/>
      <c r="F514" s="2"/>
      <c r="G514" s="2"/>
      <c r="H514" s="2"/>
      <c r="I514" s="2"/>
      <c r="J514" s="2"/>
      <c r="K514" s="22"/>
      <c r="L514" s="21"/>
      <c r="M514" s="2"/>
      <c r="N514" s="2"/>
    </row>
    <row r="515" spans="1:14" s="24" customFormat="1" x14ac:dyDescent="0.25">
      <c r="A515" s="20"/>
      <c r="B515" s="23"/>
      <c r="C515" s="20"/>
      <c r="D515" s="2"/>
      <c r="E515" s="21"/>
      <c r="F515" s="2"/>
      <c r="G515" s="2"/>
      <c r="H515" s="2"/>
      <c r="I515" s="2"/>
      <c r="J515" s="2"/>
      <c r="K515" s="22"/>
      <c r="L515" s="21"/>
      <c r="M515" s="2"/>
      <c r="N515" s="2"/>
    </row>
    <row r="516" spans="1:14" s="24" customFormat="1" x14ac:dyDescent="0.25">
      <c r="A516" s="20"/>
      <c r="B516" s="23"/>
      <c r="C516" s="20"/>
      <c r="D516" s="2"/>
      <c r="E516" s="21"/>
      <c r="F516" s="2"/>
      <c r="G516" s="2"/>
      <c r="H516" s="2"/>
      <c r="I516" s="2"/>
      <c r="J516" s="2"/>
      <c r="K516" s="22"/>
      <c r="L516" s="21"/>
      <c r="M516" s="2"/>
      <c r="N516" s="2"/>
    </row>
    <row r="517" spans="1:14" s="24" customFormat="1" x14ac:dyDescent="0.25">
      <c r="A517" s="20"/>
      <c r="B517" s="23"/>
      <c r="C517" s="20"/>
      <c r="D517" s="2"/>
      <c r="E517" s="21"/>
      <c r="F517" s="2"/>
      <c r="G517" s="2"/>
      <c r="H517" s="2"/>
      <c r="I517" s="2"/>
      <c r="J517" s="2"/>
      <c r="K517" s="22"/>
      <c r="L517" s="21"/>
      <c r="M517" s="2"/>
      <c r="N517" s="2"/>
    </row>
    <row r="518" spans="1:14" s="24" customFormat="1" x14ac:dyDescent="0.25">
      <c r="A518" s="20"/>
      <c r="B518" s="23"/>
      <c r="C518" s="20"/>
      <c r="D518" s="2"/>
      <c r="E518" s="21"/>
      <c r="F518" s="2"/>
      <c r="G518" s="2"/>
      <c r="H518" s="2"/>
      <c r="I518" s="2"/>
      <c r="J518" s="2"/>
      <c r="K518" s="22"/>
      <c r="L518" s="21"/>
      <c r="M518" s="2"/>
      <c r="N518" s="2"/>
    </row>
    <row r="519" spans="1:14" s="24" customFormat="1" x14ac:dyDescent="0.25">
      <c r="A519" s="20"/>
      <c r="B519" s="23"/>
      <c r="C519" s="20"/>
      <c r="D519" s="2"/>
      <c r="E519" s="21"/>
      <c r="F519" s="2"/>
      <c r="G519" s="2"/>
      <c r="H519" s="2"/>
      <c r="I519" s="2"/>
      <c r="J519" s="2"/>
      <c r="K519" s="22"/>
      <c r="L519" s="21"/>
      <c r="M519" s="2"/>
      <c r="N519" s="2"/>
    </row>
    <row r="520" spans="1:14" s="24" customFormat="1" x14ac:dyDescent="0.25">
      <c r="A520" s="20"/>
      <c r="B520" s="23"/>
      <c r="C520" s="20"/>
      <c r="D520" s="2"/>
      <c r="E520" s="21"/>
      <c r="F520" s="2"/>
      <c r="G520" s="2"/>
      <c r="H520" s="2"/>
      <c r="I520" s="2"/>
      <c r="J520" s="2"/>
      <c r="K520" s="22"/>
      <c r="L520" s="21"/>
      <c r="M520" s="2"/>
      <c r="N520" s="2"/>
    </row>
    <row r="521" spans="1:14" s="24" customFormat="1" x14ac:dyDescent="0.25">
      <c r="A521" s="20"/>
      <c r="B521" s="23"/>
      <c r="C521" s="20"/>
      <c r="D521" s="2"/>
      <c r="E521" s="21"/>
      <c r="F521" s="2"/>
      <c r="G521" s="2"/>
      <c r="H521" s="2"/>
      <c r="I521" s="2"/>
      <c r="J521" s="2"/>
      <c r="K521" s="22"/>
      <c r="L521" s="21"/>
      <c r="M521" s="2"/>
      <c r="N521" s="2"/>
    </row>
    <row r="522" spans="1:14" s="24" customFormat="1" x14ac:dyDescent="0.25">
      <c r="A522" s="20"/>
      <c r="B522" s="23"/>
      <c r="C522" s="20"/>
      <c r="D522" s="2"/>
      <c r="E522" s="21"/>
      <c r="F522" s="2"/>
      <c r="G522" s="2"/>
      <c r="H522" s="2"/>
      <c r="I522" s="2"/>
      <c r="J522" s="2"/>
      <c r="K522" s="22"/>
      <c r="L522" s="21"/>
      <c r="M522" s="2"/>
      <c r="N522" s="2"/>
    </row>
    <row r="523" spans="1:14" s="24" customFormat="1" x14ac:dyDescent="0.25">
      <c r="A523" s="20"/>
      <c r="B523" s="23"/>
      <c r="C523" s="20"/>
      <c r="D523" s="2"/>
      <c r="E523" s="21"/>
      <c r="F523" s="2"/>
      <c r="G523" s="2"/>
      <c r="H523" s="2"/>
      <c r="I523" s="2"/>
      <c r="J523" s="2"/>
      <c r="K523" s="22"/>
      <c r="L523" s="21"/>
      <c r="M523" s="2"/>
      <c r="N523" s="2"/>
    </row>
    <row r="524" spans="1:14" s="24" customFormat="1" x14ac:dyDescent="0.25">
      <c r="A524" s="20"/>
      <c r="B524" s="23"/>
      <c r="C524" s="20"/>
      <c r="D524" s="2"/>
      <c r="E524" s="21"/>
      <c r="F524" s="2"/>
      <c r="G524" s="2"/>
      <c r="H524" s="2"/>
      <c r="I524" s="2"/>
      <c r="J524" s="2"/>
      <c r="K524" s="22"/>
      <c r="L524" s="21"/>
      <c r="M524" s="2"/>
      <c r="N524" s="2"/>
    </row>
    <row r="525" spans="1:14" s="24" customFormat="1" x14ac:dyDescent="0.25">
      <c r="A525" s="20"/>
      <c r="B525" s="23"/>
      <c r="C525" s="20"/>
      <c r="D525" s="2"/>
      <c r="E525" s="21"/>
      <c r="F525" s="2"/>
      <c r="G525" s="2"/>
      <c r="H525" s="2"/>
      <c r="I525" s="2"/>
      <c r="J525" s="2"/>
      <c r="K525" s="22"/>
      <c r="L525" s="21"/>
      <c r="M525" s="2"/>
      <c r="N525" s="2"/>
    </row>
    <row r="526" spans="1:14" s="24" customFormat="1" x14ac:dyDescent="0.25">
      <c r="A526" s="20"/>
      <c r="B526" s="23"/>
      <c r="C526" s="20"/>
      <c r="D526" s="2"/>
      <c r="E526" s="21"/>
      <c r="F526" s="2"/>
      <c r="G526" s="2"/>
      <c r="H526" s="2"/>
      <c r="I526" s="2"/>
      <c r="J526" s="2"/>
      <c r="K526" s="22"/>
      <c r="L526" s="21"/>
      <c r="M526" s="2"/>
      <c r="N526" s="2"/>
    </row>
    <row r="527" spans="1:14" s="24" customFormat="1" x14ac:dyDescent="0.25">
      <c r="A527" s="20"/>
      <c r="B527" s="23"/>
      <c r="C527" s="20"/>
      <c r="D527" s="2"/>
      <c r="E527" s="21"/>
      <c r="F527" s="2"/>
      <c r="G527" s="2"/>
      <c r="H527" s="2"/>
      <c r="I527" s="2"/>
      <c r="J527" s="2"/>
      <c r="K527" s="22"/>
      <c r="L527" s="21"/>
      <c r="M527" s="2"/>
      <c r="N527" s="2"/>
    </row>
    <row r="528" spans="1:14" s="24" customFormat="1" x14ac:dyDescent="0.25">
      <c r="A528" s="20"/>
      <c r="B528" s="23"/>
      <c r="C528" s="20"/>
      <c r="D528" s="2"/>
      <c r="E528" s="21"/>
      <c r="F528" s="2"/>
      <c r="G528" s="2"/>
      <c r="H528" s="2"/>
      <c r="I528" s="2"/>
      <c r="J528" s="2"/>
      <c r="K528" s="22"/>
      <c r="L528" s="21"/>
      <c r="M528" s="2"/>
      <c r="N528" s="2"/>
    </row>
    <row r="529" spans="1:14" s="24" customFormat="1" x14ac:dyDescent="0.25">
      <c r="A529" s="20"/>
      <c r="B529" s="23"/>
      <c r="C529" s="20"/>
      <c r="D529" s="2"/>
      <c r="E529" s="21"/>
      <c r="F529" s="2"/>
      <c r="G529" s="2"/>
      <c r="H529" s="2"/>
      <c r="I529" s="2"/>
      <c r="J529" s="2"/>
      <c r="K529" s="22"/>
      <c r="L529" s="21"/>
      <c r="M529" s="2"/>
      <c r="N529" s="2"/>
    </row>
    <row r="530" spans="1:14" s="24" customFormat="1" x14ac:dyDescent="0.25">
      <c r="A530" s="20"/>
      <c r="B530" s="23"/>
      <c r="C530" s="20"/>
      <c r="D530" s="2"/>
      <c r="E530" s="21"/>
      <c r="F530" s="2"/>
      <c r="G530" s="2"/>
      <c r="H530" s="2"/>
      <c r="I530" s="2"/>
      <c r="J530" s="2"/>
      <c r="K530" s="22"/>
      <c r="L530" s="21"/>
      <c r="M530" s="2"/>
      <c r="N530" s="2"/>
    </row>
    <row r="531" spans="1:14" s="24" customFormat="1" x14ac:dyDescent="0.25">
      <c r="A531" s="20"/>
      <c r="B531" s="23"/>
      <c r="C531" s="20"/>
      <c r="D531" s="2"/>
      <c r="E531" s="21"/>
      <c r="F531" s="2"/>
      <c r="G531" s="2"/>
      <c r="H531" s="2"/>
      <c r="I531" s="2"/>
      <c r="J531" s="2"/>
      <c r="K531" s="22"/>
      <c r="L531" s="21"/>
      <c r="M531" s="2"/>
      <c r="N531" s="2"/>
    </row>
    <row r="532" spans="1:14" s="24" customFormat="1" x14ac:dyDescent="0.25">
      <c r="A532" s="20"/>
      <c r="B532" s="23"/>
      <c r="C532" s="20"/>
      <c r="D532" s="2"/>
      <c r="E532" s="21"/>
      <c r="F532" s="2"/>
      <c r="G532" s="2"/>
      <c r="H532" s="2"/>
      <c r="I532" s="2"/>
      <c r="J532" s="2"/>
      <c r="K532" s="22"/>
      <c r="L532" s="21"/>
      <c r="M532" s="2"/>
      <c r="N532" s="2"/>
    </row>
    <row r="533" spans="1:14" s="24" customFormat="1" x14ac:dyDescent="0.25">
      <c r="A533" s="20"/>
      <c r="B533" s="23"/>
      <c r="C533" s="20"/>
      <c r="D533" s="2"/>
      <c r="E533" s="21"/>
      <c r="F533" s="2"/>
      <c r="G533" s="2"/>
      <c r="H533" s="2"/>
      <c r="I533" s="2"/>
      <c r="J533" s="2"/>
      <c r="K533" s="22"/>
      <c r="L533" s="21"/>
      <c r="M533" s="2"/>
      <c r="N533" s="2"/>
    </row>
    <row r="534" spans="1:14" s="24" customFormat="1" x14ac:dyDescent="0.25">
      <c r="A534" s="20"/>
      <c r="B534" s="23"/>
      <c r="C534" s="20"/>
      <c r="D534" s="2"/>
      <c r="E534" s="21"/>
      <c r="F534" s="2"/>
      <c r="G534" s="2"/>
      <c r="H534" s="2"/>
      <c r="I534" s="2"/>
      <c r="J534" s="2"/>
      <c r="K534" s="22"/>
      <c r="L534" s="21"/>
      <c r="M534" s="2"/>
      <c r="N534" s="2"/>
    </row>
    <row r="535" spans="1:14" s="24" customFormat="1" x14ac:dyDescent="0.25">
      <c r="A535" s="20"/>
      <c r="B535" s="23"/>
      <c r="C535" s="20"/>
      <c r="D535" s="2"/>
      <c r="E535" s="21"/>
      <c r="F535" s="2"/>
      <c r="G535" s="2"/>
      <c r="H535" s="2"/>
      <c r="I535" s="2"/>
      <c r="J535" s="2"/>
      <c r="K535" s="22"/>
      <c r="L535" s="21"/>
      <c r="M535" s="2"/>
      <c r="N535" s="2"/>
    </row>
    <row r="536" spans="1:14" s="24" customFormat="1" x14ac:dyDescent="0.25">
      <c r="A536" s="20"/>
      <c r="B536" s="23"/>
      <c r="C536" s="20"/>
      <c r="D536" s="2"/>
      <c r="E536" s="21"/>
      <c r="F536" s="2"/>
      <c r="G536" s="2"/>
      <c r="H536" s="2"/>
      <c r="I536" s="2"/>
      <c r="J536" s="2"/>
      <c r="K536" s="22"/>
      <c r="L536" s="21"/>
      <c r="M536" s="2"/>
      <c r="N536" s="2"/>
    </row>
    <row r="537" spans="1:14" s="24" customFormat="1" x14ac:dyDescent="0.25">
      <c r="A537" s="20"/>
      <c r="B537" s="23"/>
      <c r="C537" s="20"/>
      <c r="D537" s="2"/>
      <c r="E537" s="21"/>
      <c r="F537" s="2"/>
      <c r="G537" s="2"/>
      <c r="H537" s="2"/>
      <c r="I537" s="2"/>
      <c r="J537" s="2"/>
      <c r="K537" s="22"/>
      <c r="L537" s="21"/>
      <c r="M537" s="2"/>
      <c r="N537" s="2"/>
    </row>
    <row r="538" spans="1:14" s="24" customFormat="1" x14ac:dyDescent="0.25">
      <c r="A538" s="20"/>
      <c r="B538" s="23"/>
      <c r="C538" s="20"/>
      <c r="D538" s="2"/>
      <c r="E538" s="21"/>
      <c r="F538" s="2"/>
      <c r="G538" s="2"/>
      <c r="H538" s="2"/>
      <c r="I538" s="2"/>
      <c r="J538" s="2"/>
      <c r="K538" s="22"/>
      <c r="L538" s="21"/>
      <c r="M538" s="2"/>
      <c r="N538" s="2"/>
    </row>
    <row r="539" spans="1:14" s="24" customFormat="1" x14ac:dyDescent="0.25">
      <c r="A539" s="20"/>
      <c r="B539" s="23"/>
      <c r="C539" s="20"/>
      <c r="D539" s="2"/>
      <c r="E539" s="21"/>
      <c r="F539" s="2"/>
      <c r="G539" s="2"/>
      <c r="H539" s="2"/>
      <c r="I539" s="2"/>
      <c r="J539" s="2"/>
      <c r="K539" s="22"/>
      <c r="L539" s="21"/>
      <c r="M539" s="2"/>
      <c r="N539" s="2"/>
    </row>
    <row r="540" spans="1:14" s="24" customFormat="1" x14ac:dyDescent="0.25">
      <c r="A540" s="20"/>
      <c r="B540" s="23"/>
      <c r="C540" s="20"/>
      <c r="D540" s="2"/>
      <c r="E540" s="21"/>
      <c r="F540" s="2"/>
      <c r="G540" s="2"/>
      <c r="H540" s="2"/>
      <c r="I540" s="2"/>
      <c r="J540" s="2"/>
      <c r="K540" s="22"/>
      <c r="L540" s="21"/>
      <c r="M540" s="2"/>
      <c r="N540" s="2"/>
    </row>
    <row r="541" spans="1:14" s="24" customFormat="1" x14ac:dyDescent="0.25">
      <c r="A541" s="20"/>
      <c r="B541" s="23"/>
      <c r="C541" s="20"/>
      <c r="D541" s="2"/>
      <c r="E541" s="21"/>
      <c r="F541" s="2"/>
      <c r="G541" s="2"/>
      <c r="H541" s="2"/>
      <c r="I541" s="2"/>
      <c r="J541" s="2"/>
      <c r="K541" s="22"/>
      <c r="L541" s="21"/>
      <c r="M541" s="2"/>
      <c r="N541" s="2"/>
    </row>
    <row r="542" spans="1:14" s="24" customFormat="1" x14ac:dyDescent="0.25">
      <c r="A542" s="20"/>
      <c r="B542" s="23"/>
      <c r="C542" s="20"/>
      <c r="D542" s="2"/>
      <c r="E542" s="21"/>
      <c r="F542" s="2"/>
      <c r="G542" s="2"/>
      <c r="H542" s="2"/>
      <c r="I542" s="2"/>
      <c r="J542" s="2"/>
      <c r="K542" s="22"/>
      <c r="L542" s="21"/>
      <c r="M542" s="2"/>
      <c r="N542" s="2"/>
    </row>
    <row r="543" spans="1:14" s="24" customFormat="1" x14ac:dyDescent="0.25">
      <c r="A543" s="20"/>
      <c r="B543" s="23"/>
      <c r="C543" s="20"/>
      <c r="D543" s="2"/>
      <c r="E543" s="21"/>
      <c r="F543" s="2"/>
      <c r="G543" s="2"/>
      <c r="H543" s="2"/>
      <c r="I543" s="2"/>
      <c r="J543" s="2"/>
      <c r="K543" s="22"/>
      <c r="L543" s="21"/>
      <c r="M543" s="2"/>
      <c r="N543" s="2"/>
    </row>
    <row r="544" spans="1:14" s="24" customFormat="1" x14ac:dyDescent="0.25">
      <c r="A544" s="20"/>
      <c r="B544" s="23"/>
      <c r="C544" s="20"/>
      <c r="D544" s="2"/>
      <c r="E544" s="21"/>
      <c r="F544" s="2"/>
      <c r="G544" s="2"/>
      <c r="H544" s="2"/>
      <c r="I544" s="2"/>
      <c r="J544" s="2"/>
      <c r="K544" s="22"/>
      <c r="L544" s="21"/>
      <c r="M544" s="2"/>
      <c r="N544" s="2"/>
    </row>
    <row r="545" spans="1:14" s="24" customFormat="1" x14ac:dyDescent="0.25">
      <c r="A545" s="20"/>
      <c r="B545" s="23"/>
      <c r="C545" s="20"/>
      <c r="D545" s="2"/>
      <c r="E545" s="21"/>
      <c r="F545" s="2"/>
      <c r="G545" s="2"/>
      <c r="H545" s="2"/>
      <c r="I545" s="2"/>
      <c r="J545" s="2"/>
      <c r="K545" s="22"/>
      <c r="L545" s="21"/>
      <c r="M545" s="2"/>
      <c r="N545" s="2"/>
    </row>
    <row r="546" spans="1:14" s="24" customFormat="1" x14ac:dyDescent="0.25">
      <c r="A546" s="20"/>
      <c r="B546" s="23"/>
      <c r="C546" s="20"/>
      <c r="D546" s="2"/>
      <c r="E546" s="21"/>
      <c r="F546" s="2"/>
      <c r="G546" s="2"/>
      <c r="H546" s="2"/>
      <c r="I546" s="2"/>
      <c r="J546" s="2"/>
      <c r="K546" s="22"/>
      <c r="L546" s="21"/>
      <c r="M546" s="2"/>
      <c r="N546" s="2"/>
    </row>
    <row r="547" spans="1:14" s="24" customFormat="1" x14ac:dyDescent="0.25">
      <c r="A547" s="20"/>
      <c r="B547" s="23"/>
      <c r="C547" s="20"/>
      <c r="D547" s="2"/>
      <c r="E547" s="21"/>
      <c r="F547" s="2"/>
      <c r="G547" s="2"/>
      <c r="H547" s="2"/>
      <c r="I547" s="2"/>
      <c r="J547" s="2"/>
      <c r="K547" s="22"/>
      <c r="L547" s="21"/>
      <c r="M547" s="2"/>
      <c r="N547" s="2"/>
    </row>
    <row r="548" spans="1:14" s="24" customFormat="1" x14ac:dyDescent="0.25">
      <c r="A548" s="20"/>
      <c r="B548" s="23"/>
      <c r="C548" s="20"/>
      <c r="D548" s="2"/>
      <c r="E548" s="21"/>
      <c r="F548" s="2"/>
      <c r="G548" s="2"/>
      <c r="H548" s="2"/>
      <c r="I548" s="2"/>
      <c r="J548" s="2"/>
      <c r="K548" s="22"/>
      <c r="L548" s="21"/>
      <c r="M548" s="2"/>
      <c r="N548" s="2"/>
    </row>
    <row r="549" spans="1:14" s="24" customFormat="1" x14ac:dyDescent="0.25">
      <c r="A549" s="20"/>
      <c r="B549" s="23"/>
      <c r="C549" s="20"/>
      <c r="D549" s="2"/>
      <c r="E549" s="21"/>
      <c r="F549" s="2"/>
      <c r="G549" s="2"/>
      <c r="H549" s="2"/>
      <c r="I549" s="2"/>
      <c r="J549" s="2"/>
      <c r="K549" s="22"/>
      <c r="L549" s="21"/>
      <c r="M549" s="2"/>
      <c r="N549" s="2"/>
    </row>
    <row r="550" spans="1:14" s="24" customFormat="1" x14ac:dyDescent="0.25">
      <c r="A550" s="20"/>
      <c r="B550" s="23"/>
      <c r="C550" s="20"/>
      <c r="D550" s="2"/>
      <c r="E550" s="21"/>
      <c r="F550" s="2"/>
      <c r="G550" s="2"/>
      <c r="H550" s="2"/>
      <c r="I550" s="2"/>
      <c r="J550" s="2"/>
      <c r="K550" s="22"/>
      <c r="L550" s="21"/>
      <c r="M550" s="2"/>
      <c r="N550" s="2"/>
    </row>
    <row r="551" spans="1:14" s="24" customFormat="1" x14ac:dyDescent="0.25">
      <c r="A551" s="20"/>
      <c r="B551" s="23"/>
      <c r="C551" s="20"/>
      <c r="D551" s="2"/>
      <c r="E551" s="21"/>
      <c r="F551" s="2"/>
      <c r="G551" s="2"/>
      <c r="H551" s="2"/>
      <c r="I551" s="2"/>
      <c r="J551" s="2"/>
      <c r="K551" s="22"/>
      <c r="L551" s="21"/>
      <c r="M551" s="2"/>
      <c r="N551" s="2"/>
    </row>
    <row r="552" spans="1:14" s="24" customFormat="1" x14ac:dyDescent="0.25">
      <c r="A552" s="20"/>
      <c r="B552" s="23"/>
      <c r="C552" s="20"/>
      <c r="D552" s="2"/>
      <c r="E552" s="21"/>
      <c r="F552" s="2"/>
      <c r="G552" s="2"/>
      <c r="H552" s="2"/>
      <c r="I552" s="2"/>
      <c r="J552" s="2"/>
      <c r="K552" s="22"/>
      <c r="L552" s="21"/>
      <c r="M552" s="2"/>
      <c r="N552" s="2"/>
    </row>
    <row r="553" spans="1:14" s="24" customFormat="1" x14ac:dyDescent="0.25">
      <c r="A553" s="20"/>
      <c r="B553" s="23"/>
      <c r="C553" s="20"/>
      <c r="D553" s="2"/>
      <c r="E553" s="21"/>
      <c r="F553" s="2"/>
      <c r="G553" s="2"/>
      <c r="H553" s="2"/>
      <c r="I553" s="2"/>
      <c r="J553" s="2"/>
      <c r="K553" s="22"/>
      <c r="L553" s="21"/>
      <c r="M553" s="2"/>
      <c r="N553" s="2"/>
    </row>
    <row r="554" spans="1:14" s="24" customFormat="1" x14ac:dyDescent="0.25">
      <c r="A554" s="20"/>
      <c r="B554" s="23"/>
      <c r="C554" s="20"/>
      <c r="D554" s="2"/>
      <c r="E554" s="21"/>
      <c r="F554" s="2"/>
      <c r="G554" s="2"/>
      <c r="H554" s="2"/>
      <c r="I554" s="2"/>
      <c r="J554" s="2"/>
      <c r="K554" s="22"/>
      <c r="L554" s="21"/>
      <c r="M554" s="2"/>
      <c r="N554" s="2"/>
    </row>
    <row r="555" spans="1:14" s="24" customFormat="1" x14ac:dyDescent="0.25">
      <c r="A555" s="20"/>
      <c r="B555" s="23"/>
      <c r="C555" s="20"/>
      <c r="D555" s="2"/>
      <c r="E555" s="21"/>
      <c r="F555" s="2"/>
      <c r="G555" s="2"/>
      <c r="H555" s="2"/>
      <c r="I555" s="2"/>
      <c r="J555" s="2"/>
      <c r="K555" s="22"/>
      <c r="L555" s="21"/>
      <c r="M555" s="2"/>
      <c r="N555" s="2"/>
    </row>
    <row r="556" spans="1:14" s="24" customFormat="1" x14ac:dyDescent="0.25">
      <c r="A556" s="20"/>
      <c r="B556" s="23"/>
      <c r="C556" s="20"/>
      <c r="D556" s="2"/>
      <c r="E556" s="21"/>
      <c r="F556" s="2"/>
      <c r="G556" s="2"/>
      <c r="H556" s="2"/>
      <c r="I556" s="2"/>
      <c r="J556" s="2"/>
      <c r="K556" s="22"/>
      <c r="L556" s="21"/>
      <c r="M556" s="2"/>
      <c r="N556" s="2"/>
    </row>
    <row r="557" spans="1:14" s="24" customFormat="1" x14ac:dyDescent="0.25">
      <c r="A557" s="20"/>
      <c r="B557" s="23"/>
      <c r="C557" s="20"/>
      <c r="D557" s="2"/>
      <c r="E557" s="21"/>
      <c r="F557" s="2"/>
      <c r="G557" s="2"/>
      <c r="H557" s="2"/>
      <c r="I557" s="2"/>
      <c r="J557" s="2"/>
      <c r="K557" s="22"/>
      <c r="L557" s="21"/>
      <c r="M557" s="2"/>
      <c r="N557" s="2"/>
    </row>
    <row r="558" spans="1:14" s="24" customFormat="1" x14ac:dyDescent="0.25">
      <c r="A558" s="20"/>
      <c r="B558" s="23"/>
      <c r="C558" s="20"/>
      <c r="D558" s="2"/>
      <c r="E558" s="21"/>
      <c r="F558" s="2"/>
      <c r="G558" s="2"/>
      <c r="H558" s="2"/>
      <c r="I558" s="2"/>
      <c r="J558" s="2"/>
      <c r="K558" s="22"/>
      <c r="L558" s="21"/>
      <c r="M558" s="2"/>
      <c r="N558" s="2"/>
    </row>
    <row r="559" spans="1:14" s="24" customFormat="1" x14ac:dyDescent="0.25">
      <c r="A559" s="20"/>
      <c r="B559" s="23"/>
      <c r="C559" s="20"/>
      <c r="D559" s="2"/>
      <c r="E559" s="21"/>
      <c r="F559" s="2"/>
      <c r="G559" s="2"/>
      <c r="H559" s="2"/>
      <c r="I559" s="2"/>
      <c r="J559" s="2"/>
      <c r="K559" s="22"/>
      <c r="L559" s="21"/>
      <c r="M559" s="2"/>
      <c r="N559" s="2"/>
    </row>
    <row r="560" spans="1:14" s="24" customFormat="1" x14ac:dyDescent="0.25">
      <c r="A560" s="20"/>
      <c r="B560" s="23"/>
      <c r="C560" s="20"/>
      <c r="D560" s="2"/>
      <c r="E560" s="21"/>
      <c r="F560" s="2"/>
      <c r="G560" s="2"/>
      <c r="H560" s="2"/>
      <c r="I560" s="2"/>
      <c r="J560" s="2"/>
      <c r="K560" s="22"/>
      <c r="L560" s="21"/>
      <c r="M560" s="2"/>
      <c r="N560" s="2"/>
    </row>
    <row r="561" spans="1:14" s="24" customFormat="1" x14ac:dyDescent="0.25">
      <c r="A561" s="20"/>
      <c r="B561" s="23"/>
      <c r="C561" s="20"/>
      <c r="D561" s="2"/>
      <c r="E561" s="21"/>
      <c r="F561" s="2"/>
      <c r="G561" s="2"/>
      <c r="H561" s="2"/>
      <c r="I561" s="2"/>
      <c r="J561" s="2"/>
      <c r="K561" s="22"/>
      <c r="L561" s="21"/>
      <c r="M561" s="2"/>
      <c r="N561" s="2"/>
    </row>
    <row r="562" spans="1:14" s="24" customFormat="1" x14ac:dyDescent="0.25">
      <c r="A562" s="20"/>
      <c r="B562" s="23"/>
      <c r="C562" s="20"/>
      <c r="D562" s="2"/>
      <c r="E562" s="21"/>
      <c r="F562" s="2"/>
      <c r="G562" s="2"/>
      <c r="H562" s="2"/>
      <c r="I562" s="2"/>
      <c r="J562" s="2"/>
      <c r="K562" s="22"/>
      <c r="L562" s="21"/>
      <c r="M562" s="2"/>
      <c r="N562" s="2"/>
    </row>
    <row r="563" spans="1:14" s="24" customFormat="1" x14ac:dyDescent="0.25">
      <c r="A563" s="20"/>
      <c r="B563" s="23"/>
      <c r="C563" s="20"/>
      <c r="D563" s="2"/>
      <c r="E563" s="21"/>
      <c r="F563" s="2"/>
      <c r="G563" s="2"/>
      <c r="H563" s="2"/>
      <c r="I563" s="2"/>
      <c r="J563" s="2"/>
      <c r="K563" s="22"/>
      <c r="L563" s="21"/>
      <c r="M563" s="2"/>
      <c r="N563" s="2"/>
    </row>
    <row r="564" spans="1:14" s="24" customFormat="1" x14ac:dyDescent="0.25">
      <c r="A564" s="20"/>
      <c r="B564" s="23"/>
      <c r="C564" s="20"/>
      <c r="D564" s="2"/>
      <c r="E564" s="21"/>
      <c r="F564" s="2"/>
      <c r="G564" s="2"/>
      <c r="H564" s="2"/>
      <c r="I564" s="2"/>
      <c r="J564" s="2"/>
      <c r="K564" s="22"/>
      <c r="L564" s="21"/>
      <c r="M564" s="2"/>
      <c r="N564" s="2"/>
    </row>
    <row r="565" spans="1:14" s="24" customFormat="1" x14ac:dyDescent="0.25">
      <c r="A565" s="20"/>
      <c r="B565" s="23"/>
      <c r="C565" s="20"/>
      <c r="D565" s="2"/>
      <c r="E565" s="21"/>
      <c r="F565" s="2"/>
      <c r="G565" s="2"/>
      <c r="H565" s="2"/>
      <c r="I565" s="2"/>
      <c r="J565" s="2"/>
      <c r="K565" s="22"/>
      <c r="L565" s="21"/>
      <c r="M565" s="2"/>
      <c r="N565" s="2"/>
    </row>
    <row r="566" spans="1:14" s="24" customFormat="1" x14ac:dyDescent="0.25">
      <c r="A566" s="20"/>
      <c r="B566" s="23"/>
      <c r="C566" s="20"/>
      <c r="D566" s="2"/>
      <c r="E566" s="21"/>
      <c r="F566" s="2"/>
      <c r="G566" s="2"/>
      <c r="H566" s="2"/>
      <c r="I566" s="2"/>
      <c r="J566" s="2"/>
      <c r="K566" s="22"/>
      <c r="L566" s="21"/>
      <c r="M566" s="2"/>
      <c r="N566" s="2"/>
    </row>
    <row r="567" spans="1:14" s="24" customFormat="1" x14ac:dyDescent="0.25">
      <c r="A567" s="20"/>
      <c r="B567" s="23"/>
      <c r="C567" s="20"/>
      <c r="D567" s="2"/>
      <c r="E567" s="21"/>
      <c r="F567" s="2"/>
      <c r="G567" s="2"/>
      <c r="H567" s="2"/>
      <c r="I567" s="2"/>
      <c r="J567" s="2"/>
      <c r="K567" s="22"/>
      <c r="L567" s="21"/>
      <c r="M567" s="2"/>
      <c r="N567" s="2"/>
    </row>
    <row r="568" spans="1:14" s="24" customFormat="1" x14ac:dyDescent="0.25">
      <c r="A568" s="20"/>
      <c r="B568" s="23"/>
      <c r="C568" s="20"/>
      <c r="D568" s="2"/>
      <c r="E568" s="21"/>
      <c r="F568" s="2"/>
      <c r="G568" s="2"/>
      <c r="H568" s="2"/>
      <c r="I568" s="2"/>
      <c r="J568" s="2"/>
      <c r="K568" s="22"/>
      <c r="L568" s="21"/>
      <c r="M568" s="2"/>
      <c r="N568" s="2"/>
    </row>
    <row r="569" spans="1:14" s="24" customFormat="1" x14ac:dyDescent="0.25">
      <c r="A569" s="20"/>
      <c r="B569" s="23"/>
      <c r="C569" s="20"/>
      <c r="D569" s="2"/>
      <c r="E569" s="21"/>
      <c r="F569" s="2"/>
      <c r="G569" s="2"/>
      <c r="H569" s="2"/>
      <c r="I569" s="2"/>
      <c r="J569" s="2"/>
      <c r="K569" s="22"/>
      <c r="L569" s="21"/>
      <c r="M569" s="2"/>
      <c r="N569" s="2"/>
    </row>
    <row r="570" spans="1:14" s="24" customFormat="1" x14ac:dyDescent="0.25">
      <c r="A570" s="20"/>
      <c r="B570" s="23"/>
      <c r="C570" s="20"/>
      <c r="D570" s="2"/>
      <c r="E570" s="21"/>
      <c r="F570" s="2"/>
      <c r="G570" s="2"/>
      <c r="H570" s="2"/>
      <c r="I570" s="2"/>
      <c r="J570" s="2"/>
      <c r="K570" s="22"/>
      <c r="L570" s="21"/>
      <c r="M570" s="2"/>
      <c r="N570" s="2"/>
    </row>
    <row r="571" spans="1:14" s="24" customFormat="1" x14ac:dyDescent="0.25">
      <c r="A571" s="20"/>
      <c r="B571" s="23"/>
      <c r="C571" s="20"/>
      <c r="D571" s="2"/>
      <c r="E571" s="21"/>
      <c r="F571" s="2"/>
      <c r="G571" s="2"/>
      <c r="H571" s="2"/>
      <c r="I571" s="2"/>
      <c r="J571" s="2"/>
      <c r="K571" s="22"/>
      <c r="L571" s="21"/>
      <c r="M571" s="2"/>
      <c r="N571" s="2"/>
    </row>
    <row r="572" spans="1:14" s="24" customFormat="1" x14ac:dyDescent="0.25">
      <c r="A572" s="20"/>
      <c r="B572" s="23"/>
      <c r="C572" s="20"/>
      <c r="D572" s="2"/>
      <c r="E572" s="21"/>
      <c r="F572" s="2"/>
      <c r="G572" s="2"/>
      <c r="H572" s="2"/>
      <c r="I572" s="2"/>
      <c r="J572" s="2"/>
      <c r="K572" s="22"/>
      <c r="L572" s="21"/>
      <c r="M572" s="2"/>
      <c r="N572" s="2"/>
    </row>
    <row r="573" spans="1:14" s="24" customFormat="1" x14ac:dyDescent="0.25">
      <c r="A573" s="20"/>
      <c r="B573" s="23"/>
      <c r="C573" s="20"/>
      <c r="D573" s="2"/>
      <c r="E573" s="21"/>
      <c r="F573" s="2"/>
      <c r="G573" s="2"/>
      <c r="H573" s="2"/>
      <c r="I573" s="2"/>
      <c r="J573" s="2"/>
      <c r="K573" s="22"/>
      <c r="L573" s="21"/>
      <c r="M573" s="2"/>
      <c r="N573" s="2"/>
    </row>
    <row r="574" spans="1:14" s="24" customFormat="1" x14ac:dyDescent="0.25">
      <c r="A574" s="20"/>
      <c r="B574" s="23"/>
      <c r="C574" s="20"/>
      <c r="D574" s="2"/>
      <c r="E574" s="21"/>
      <c r="F574" s="2"/>
      <c r="G574" s="2"/>
      <c r="H574" s="2"/>
      <c r="I574" s="2"/>
      <c r="J574" s="2"/>
      <c r="K574" s="22"/>
      <c r="L574" s="21"/>
      <c r="M574" s="2"/>
      <c r="N574" s="2"/>
    </row>
    <row r="575" spans="1:14" s="24" customFormat="1" x14ac:dyDescent="0.25">
      <c r="A575" s="20"/>
      <c r="B575" s="23"/>
      <c r="C575" s="20"/>
      <c r="D575" s="2"/>
      <c r="E575" s="21"/>
      <c r="F575" s="2"/>
      <c r="G575" s="2"/>
      <c r="H575" s="2"/>
      <c r="I575" s="2"/>
      <c r="J575" s="2"/>
      <c r="K575" s="22"/>
      <c r="L575" s="21"/>
      <c r="M575" s="2"/>
      <c r="N575" s="2"/>
    </row>
    <row r="576" spans="1:14" s="24" customFormat="1" x14ac:dyDescent="0.25">
      <c r="A576" s="20"/>
      <c r="B576" s="23"/>
      <c r="C576" s="20"/>
      <c r="D576" s="2"/>
      <c r="E576" s="21"/>
      <c r="F576" s="2"/>
      <c r="G576" s="2"/>
      <c r="H576" s="2"/>
      <c r="I576" s="2"/>
      <c r="J576" s="2"/>
      <c r="K576" s="22"/>
      <c r="L576" s="21"/>
      <c r="M576" s="2"/>
      <c r="N576" s="2"/>
    </row>
    <row r="577" spans="1:14" s="24" customFormat="1" x14ac:dyDescent="0.25">
      <c r="A577" s="20"/>
      <c r="B577" s="23"/>
      <c r="C577" s="20"/>
      <c r="D577" s="2"/>
      <c r="E577" s="21"/>
      <c r="F577" s="2"/>
      <c r="G577" s="2"/>
      <c r="H577" s="2"/>
      <c r="I577" s="2"/>
      <c r="J577" s="2"/>
      <c r="K577" s="22"/>
      <c r="L577" s="21"/>
      <c r="M577" s="2"/>
      <c r="N577" s="2"/>
    </row>
    <row r="578" spans="1:14" s="24" customFormat="1" x14ac:dyDescent="0.25">
      <c r="A578" s="20"/>
      <c r="B578" s="23"/>
      <c r="C578" s="20"/>
      <c r="D578" s="2"/>
      <c r="E578" s="21"/>
      <c r="F578" s="2"/>
      <c r="G578" s="2"/>
      <c r="H578" s="2"/>
      <c r="I578" s="2"/>
      <c r="J578" s="2"/>
      <c r="K578" s="22"/>
      <c r="L578" s="21"/>
      <c r="M578" s="2"/>
      <c r="N578" s="2"/>
    </row>
    <row r="579" spans="1:14" s="24" customFormat="1" x14ac:dyDescent="0.25">
      <c r="A579" s="20"/>
      <c r="B579" s="23"/>
      <c r="C579" s="20"/>
      <c r="D579" s="2"/>
      <c r="E579" s="21"/>
      <c r="F579" s="2"/>
      <c r="G579" s="2"/>
      <c r="H579" s="2"/>
      <c r="I579" s="2"/>
      <c r="J579" s="2"/>
      <c r="K579" s="22"/>
      <c r="L579" s="21"/>
      <c r="M579" s="2"/>
      <c r="N579" s="2"/>
    </row>
    <row r="580" spans="1:14" s="24" customFormat="1" x14ac:dyDescent="0.25">
      <c r="A580" s="20"/>
      <c r="B580" s="23"/>
      <c r="C580" s="20"/>
      <c r="D580" s="2"/>
      <c r="E580" s="21"/>
      <c r="F580" s="2"/>
      <c r="G580" s="2"/>
      <c r="H580" s="2"/>
      <c r="I580" s="2"/>
      <c r="J580" s="2"/>
      <c r="K580" s="22"/>
      <c r="L580" s="21"/>
      <c r="M580" s="2"/>
      <c r="N580" s="2"/>
    </row>
    <row r="581" spans="1:14" s="24" customFormat="1" x14ac:dyDescent="0.25">
      <c r="A581" s="20"/>
      <c r="B581" s="23"/>
      <c r="C581" s="20"/>
      <c r="D581" s="2"/>
      <c r="E581" s="21"/>
      <c r="F581" s="2"/>
      <c r="G581" s="2"/>
      <c r="H581" s="2"/>
      <c r="I581" s="2"/>
      <c r="J581" s="2"/>
      <c r="K581" s="22"/>
      <c r="L581" s="21"/>
      <c r="M581" s="2"/>
      <c r="N581" s="2"/>
    </row>
    <row r="582" spans="1:14" s="24" customFormat="1" x14ac:dyDescent="0.25">
      <c r="A582" s="20"/>
      <c r="B582" s="23"/>
      <c r="C582" s="20"/>
      <c r="D582" s="2"/>
      <c r="E582" s="21"/>
      <c r="F582" s="2"/>
      <c r="G582" s="2"/>
      <c r="H582" s="2"/>
      <c r="I582" s="2"/>
      <c r="J582" s="2"/>
      <c r="K582" s="22"/>
      <c r="L582" s="21"/>
      <c r="M582" s="2"/>
      <c r="N582" s="2"/>
    </row>
    <row r="583" spans="1:14" s="24" customFormat="1" x14ac:dyDescent="0.25">
      <c r="A583" s="20"/>
      <c r="B583" s="23"/>
      <c r="C583" s="20"/>
      <c r="D583" s="2"/>
      <c r="E583" s="21"/>
      <c r="F583" s="2"/>
      <c r="G583" s="2"/>
      <c r="H583" s="2"/>
      <c r="I583" s="2"/>
      <c r="J583" s="2"/>
      <c r="K583" s="22"/>
      <c r="L583" s="21"/>
      <c r="M583" s="2"/>
      <c r="N583" s="2"/>
    </row>
    <row r="584" spans="1:14" s="24" customFormat="1" x14ac:dyDescent="0.25">
      <c r="A584" s="20"/>
      <c r="B584" s="23"/>
      <c r="C584" s="20"/>
      <c r="D584" s="2"/>
      <c r="E584" s="21"/>
      <c r="F584" s="2"/>
      <c r="G584" s="2"/>
      <c r="H584" s="2"/>
      <c r="I584" s="2"/>
      <c r="J584" s="2"/>
      <c r="K584" s="22"/>
      <c r="L584" s="21"/>
      <c r="M584" s="2"/>
      <c r="N584" s="2"/>
    </row>
    <row r="585" spans="1:14" s="24" customFormat="1" x14ac:dyDescent="0.25">
      <c r="A585" s="20"/>
      <c r="B585" s="23"/>
      <c r="C585" s="20"/>
      <c r="D585" s="2"/>
      <c r="E585" s="21"/>
      <c r="F585" s="2"/>
      <c r="G585" s="2"/>
      <c r="H585" s="2"/>
      <c r="I585" s="2"/>
      <c r="J585" s="2"/>
      <c r="K585" s="22"/>
      <c r="L585" s="21"/>
      <c r="M585" s="2"/>
      <c r="N585" s="2"/>
    </row>
    <row r="586" spans="1:14" s="24" customFormat="1" x14ac:dyDescent="0.25">
      <c r="A586" s="20"/>
      <c r="B586" s="23"/>
      <c r="C586" s="20"/>
      <c r="D586" s="2"/>
      <c r="E586" s="21"/>
      <c r="F586" s="2"/>
      <c r="G586" s="2"/>
      <c r="H586" s="2"/>
      <c r="I586" s="2"/>
      <c r="J586" s="2"/>
      <c r="K586" s="22"/>
      <c r="L586" s="21"/>
      <c r="M586" s="2"/>
      <c r="N586" s="2"/>
    </row>
    <row r="587" spans="1:14" s="24" customFormat="1" x14ac:dyDescent="0.25">
      <c r="A587" s="20"/>
      <c r="B587" s="23"/>
      <c r="C587" s="20"/>
      <c r="D587" s="2"/>
      <c r="E587" s="21"/>
      <c r="F587" s="2"/>
      <c r="G587" s="2"/>
      <c r="H587" s="2"/>
      <c r="I587" s="2"/>
      <c r="J587" s="2"/>
      <c r="K587" s="22"/>
      <c r="L587" s="21"/>
      <c r="M587" s="2"/>
      <c r="N587" s="2"/>
    </row>
    <row r="588" spans="1:14" s="24" customFormat="1" x14ac:dyDescent="0.25">
      <c r="A588" s="20"/>
      <c r="B588" s="23"/>
      <c r="C588" s="20"/>
      <c r="D588" s="2"/>
      <c r="E588" s="21"/>
      <c r="F588" s="2"/>
      <c r="G588" s="2"/>
      <c r="H588" s="2"/>
      <c r="I588" s="2"/>
      <c r="J588" s="2"/>
      <c r="K588" s="22"/>
      <c r="L588" s="21"/>
      <c r="M588" s="2"/>
      <c r="N588" s="2"/>
    </row>
    <row r="589" spans="1:14" s="24" customFormat="1" x14ac:dyDescent="0.25">
      <c r="A589" s="20"/>
      <c r="B589" s="23"/>
      <c r="C589" s="20"/>
      <c r="D589" s="2"/>
      <c r="E589" s="21"/>
      <c r="F589" s="2"/>
      <c r="G589" s="2"/>
      <c r="H589" s="2"/>
      <c r="I589" s="2"/>
      <c r="J589" s="2"/>
      <c r="K589" s="22"/>
      <c r="L589" s="21"/>
      <c r="M589" s="2"/>
      <c r="N589" s="2"/>
    </row>
    <row r="590" spans="1:14" s="24" customFormat="1" x14ac:dyDescent="0.25">
      <c r="A590" s="20"/>
      <c r="B590" s="23"/>
      <c r="C590" s="20"/>
      <c r="D590" s="2"/>
      <c r="E590" s="21"/>
      <c r="F590" s="2"/>
      <c r="G590" s="2"/>
      <c r="H590" s="2"/>
      <c r="I590" s="2"/>
      <c r="J590" s="2"/>
      <c r="K590" s="22"/>
      <c r="L590" s="21"/>
      <c r="M590" s="2"/>
      <c r="N590" s="2"/>
    </row>
    <row r="591" spans="1:14" s="24" customFormat="1" x14ac:dyDescent="0.25">
      <c r="A591" s="20"/>
      <c r="B591" s="23"/>
      <c r="C591" s="20"/>
      <c r="D591" s="2"/>
      <c r="E591" s="21"/>
      <c r="F591" s="2"/>
      <c r="G591" s="2"/>
      <c r="H591" s="2"/>
      <c r="I591" s="2"/>
      <c r="J591" s="2"/>
      <c r="K591" s="22"/>
      <c r="L591" s="21"/>
      <c r="M591" s="2"/>
      <c r="N591" s="2"/>
    </row>
    <row r="592" spans="1:14" s="24" customFormat="1" x14ac:dyDescent="0.25">
      <c r="A592" s="20"/>
      <c r="B592" s="23"/>
      <c r="C592" s="20"/>
      <c r="D592" s="2"/>
      <c r="E592" s="21"/>
      <c r="F592" s="2"/>
      <c r="G592" s="2"/>
      <c r="H592" s="2"/>
      <c r="I592" s="2"/>
      <c r="J592" s="2"/>
      <c r="K592" s="22"/>
      <c r="L592" s="21"/>
      <c r="M592" s="2"/>
      <c r="N592" s="2"/>
    </row>
    <row r="593" spans="1:14" s="24" customFormat="1" x14ac:dyDescent="0.25">
      <c r="A593" s="20"/>
      <c r="B593" s="23"/>
      <c r="C593" s="20"/>
      <c r="D593" s="2"/>
      <c r="E593" s="21"/>
      <c r="F593" s="2"/>
      <c r="G593" s="2"/>
      <c r="H593" s="2"/>
      <c r="I593" s="2"/>
      <c r="J593" s="2"/>
      <c r="K593" s="22"/>
      <c r="L593" s="21"/>
      <c r="M593" s="2"/>
      <c r="N593" s="2"/>
    </row>
    <row r="594" spans="1:14" s="24" customFormat="1" x14ac:dyDescent="0.25">
      <c r="A594" s="20"/>
      <c r="B594" s="23"/>
      <c r="C594" s="20"/>
      <c r="D594" s="2"/>
      <c r="E594" s="21"/>
      <c r="F594" s="2"/>
      <c r="G594" s="2"/>
      <c r="H594" s="2"/>
      <c r="I594" s="2"/>
      <c r="J594" s="2"/>
      <c r="K594" s="22"/>
      <c r="L594" s="21"/>
      <c r="M594" s="2"/>
      <c r="N594" s="2"/>
    </row>
    <row r="595" spans="1:14" s="24" customFormat="1" x14ac:dyDescent="0.25">
      <c r="A595" s="20"/>
      <c r="B595" s="23"/>
      <c r="C595" s="20"/>
      <c r="D595" s="2"/>
      <c r="E595" s="21"/>
      <c r="F595" s="2"/>
      <c r="G595" s="2"/>
      <c r="H595" s="2"/>
      <c r="I595" s="2"/>
      <c r="J595" s="2"/>
      <c r="K595" s="22"/>
      <c r="L595" s="21"/>
      <c r="M595" s="2"/>
      <c r="N595" s="2"/>
    </row>
    <row r="596" spans="1:14" s="24" customFormat="1" x14ac:dyDescent="0.25">
      <c r="A596" s="20"/>
      <c r="B596" s="23"/>
      <c r="C596" s="20"/>
      <c r="D596" s="2"/>
      <c r="E596" s="21"/>
      <c r="F596" s="2"/>
      <c r="G596" s="2"/>
      <c r="H596" s="2"/>
      <c r="I596" s="2"/>
      <c r="J596" s="2"/>
      <c r="K596" s="22"/>
      <c r="L596" s="21"/>
      <c r="M596" s="2"/>
      <c r="N596" s="2"/>
    </row>
    <row r="597" spans="1:14" s="24" customFormat="1" x14ac:dyDescent="0.25">
      <c r="A597" s="20"/>
      <c r="B597" s="23"/>
      <c r="C597" s="20"/>
      <c r="D597" s="2"/>
      <c r="E597" s="21"/>
      <c r="F597" s="2"/>
      <c r="G597" s="2"/>
      <c r="H597" s="2"/>
      <c r="I597" s="2"/>
      <c r="J597" s="2"/>
      <c r="K597" s="22"/>
      <c r="L597" s="21"/>
      <c r="M597" s="2"/>
      <c r="N597" s="2"/>
    </row>
    <row r="598" spans="1:14" s="24" customFormat="1" x14ac:dyDescent="0.25">
      <c r="A598" s="20"/>
      <c r="B598" s="23"/>
      <c r="C598" s="20"/>
      <c r="D598" s="2"/>
      <c r="E598" s="21"/>
      <c r="F598" s="2"/>
      <c r="G598" s="2"/>
      <c r="H598" s="2"/>
      <c r="I598" s="2"/>
      <c r="J598" s="2"/>
      <c r="K598" s="22"/>
      <c r="L598" s="21"/>
      <c r="M598" s="2"/>
      <c r="N598" s="2"/>
    </row>
    <row r="599" spans="1:14" s="24" customFormat="1" x14ac:dyDescent="0.25">
      <c r="A599" s="20"/>
      <c r="B599" s="23"/>
      <c r="C599" s="20"/>
      <c r="D599" s="2"/>
      <c r="E599" s="21"/>
      <c r="F599" s="2"/>
      <c r="G599" s="2"/>
      <c r="H599" s="2"/>
      <c r="I599" s="2"/>
      <c r="J599" s="2"/>
      <c r="K599" s="22"/>
      <c r="L599" s="21"/>
      <c r="M599" s="2"/>
      <c r="N599" s="2"/>
    </row>
    <row r="600" spans="1:14" s="24" customFormat="1" x14ac:dyDescent="0.25">
      <c r="A600" s="20"/>
      <c r="B600" s="23"/>
      <c r="C600" s="20"/>
      <c r="D600" s="2"/>
      <c r="E600" s="21"/>
      <c r="F600" s="2"/>
      <c r="G600" s="2"/>
      <c r="H600" s="2"/>
      <c r="I600" s="2"/>
      <c r="J600" s="2"/>
      <c r="K600" s="22"/>
      <c r="L600" s="21"/>
      <c r="M600" s="2"/>
      <c r="N600" s="2"/>
    </row>
    <row r="601" spans="1:14" s="24" customFormat="1" x14ac:dyDescent="0.25">
      <c r="A601" s="20"/>
      <c r="B601" s="23"/>
      <c r="C601" s="20"/>
      <c r="D601" s="2"/>
      <c r="E601" s="21"/>
      <c r="F601" s="2"/>
      <c r="G601" s="2"/>
      <c r="H601" s="2"/>
      <c r="I601" s="2"/>
      <c r="J601" s="2"/>
      <c r="K601" s="22"/>
      <c r="L601" s="21"/>
      <c r="M601" s="2"/>
      <c r="N601" s="2"/>
    </row>
    <row r="602" spans="1:14" s="24" customFormat="1" x14ac:dyDescent="0.25">
      <c r="A602" s="20"/>
      <c r="B602" s="23"/>
      <c r="C602" s="20"/>
      <c r="D602" s="2"/>
      <c r="E602" s="21"/>
      <c r="F602" s="2"/>
      <c r="G602" s="2"/>
      <c r="H602" s="2"/>
      <c r="I602" s="2"/>
      <c r="J602" s="2"/>
      <c r="K602" s="22"/>
      <c r="L602" s="21"/>
      <c r="M602" s="2"/>
      <c r="N602" s="2"/>
    </row>
    <row r="603" spans="1:14" s="24" customFormat="1" x14ac:dyDescent="0.25">
      <c r="A603" s="20"/>
      <c r="B603" s="23"/>
      <c r="C603" s="20"/>
      <c r="D603" s="2"/>
      <c r="E603" s="21"/>
      <c r="F603" s="2"/>
      <c r="G603" s="2"/>
      <c r="H603" s="2"/>
      <c r="I603" s="2"/>
      <c r="J603" s="2"/>
      <c r="K603" s="22"/>
      <c r="L603" s="21"/>
      <c r="M603" s="2"/>
      <c r="N603" s="2"/>
    </row>
    <row r="604" spans="1:14" s="24" customFormat="1" x14ac:dyDescent="0.25">
      <c r="A604" s="20"/>
      <c r="B604" s="23"/>
      <c r="C604" s="20"/>
      <c r="D604" s="2"/>
      <c r="E604" s="21"/>
      <c r="F604" s="2"/>
      <c r="G604" s="2"/>
      <c r="H604" s="2"/>
      <c r="I604" s="2"/>
      <c r="J604" s="2"/>
      <c r="K604" s="22"/>
      <c r="L604" s="21"/>
      <c r="M604" s="2"/>
      <c r="N604" s="2"/>
    </row>
    <row r="605" spans="1:14" s="24" customFormat="1" x14ac:dyDescent="0.25">
      <c r="A605" s="20"/>
      <c r="B605" s="23"/>
      <c r="C605" s="20"/>
      <c r="D605" s="2"/>
      <c r="E605" s="21"/>
      <c r="F605" s="2"/>
      <c r="G605" s="2"/>
      <c r="H605" s="2"/>
      <c r="I605" s="2"/>
      <c r="J605" s="2"/>
      <c r="K605" s="22"/>
      <c r="L605" s="21"/>
      <c r="M605" s="2"/>
      <c r="N605" s="2"/>
    </row>
    <row r="606" spans="1:14" s="24" customFormat="1" x14ac:dyDescent="0.25">
      <c r="A606" s="20"/>
      <c r="B606" s="23"/>
      <c r="C606" s="20"/>
      <c r="D606" s="2"/>
      <c r="E606" s="21"/>
      <c r="F606" s="2"/>
      <c r="G606" s="2"/>
      <c r="H606" s="2"/>
      <c r="I606" s="2"/>
      <c r="J606" s="2"/>
      <c r="K606" s="22"/>
      <c r="L606" s="21"/>
      <c r="M606" s="2"/>
      <c r="N606" s="2"/>
    </row>
    <row r="607" spans="1:14" s="24" customFormat="1" x14ac:dyDescent="0.25">
      <c r="A607" s="20"/>
      <c r="B607" s="23"/>
      <c r="C607" s="20"/>
      <c r="D607" s="2"/>
      <c r="E607" s="21"/>
      <c r="F607" s="2"/>
      <c r="G607" s="2"/>
      <c r="H607" s="2"/>
      <c r="I607" s="2"/>
      <c r="J607" s="2"/>
      <c r="K607" s="22"/>
      <c r="L607" s="21"/>
      <c r="M607" s="2"/>
      <c r="N607" s="2"/>
    </row>
    <row r="608" spans="1:14" s="24" customFormat="1" x14ac:dyDescent="0.25">
      <c r="A608" s="20"/>
      <c r="B608" s="23"/>
      <c r="C608" s="20"/>
      <c r="D608" s="2"/>
      <c r="E608" s="21"/>
      <c r="F608" s="2"/>
      <c r="G608" s="2"/>
      <c r="H608" s="2"/>
      <c r="I608" s="2"/>
      <c r="J608" s="2"/>
      <c r="K608" s="22"/>
      <c r="L608" s="21"/>
      <c r="M608" s="2"/>
      <c r="N608" s="2"/>
    </row>
    <row r="609" spans="1:14" s="24" customFormat="1" x14ac:dyDescent="0.25">
      <c r="A609" s="20"/>
      <c r="B609" s="23"/>
      <c r="C609" s="20"/>
      <c r="D609" s="2"/>
      <c r="E609" s="21"/>
      <c r="F609" s="2"/>
      <c r="G609" s="2"/>
      <c r="H609" s="2"/>
      <c r="I609" s="2"/>
      <c r="J609" s="2"/>
      <c r="K609" s="22"/>
      <c r="L609" s="21"/>
      <c r="M609" s="2"/>
      <c r="N609" s="2"/>
    </row>
    <row r="610" spans="1:14" s="24" customFormat="1" x14ac:dyDescent="0.25">
      <c r="A610" s="20"/>
      <c r="B610" s="23"/>
      <c r="C610" s="20"/>
      <c r="D610" s="2"/>
      <c r="E610" s="21"/>
      <c r="F610" s="2"/>
      <c r="G610" s="2"/>
      <c r="H610" s="2"/>
      <c r="I610" s="2"/>
      <c r="J610" s="2"/>
      <c r="K610" s="22"/>
      <c r="L610" s="21"/>
      <c r="M610" s="2"/>
      <c r="N610" s="2"/>
    </row>
    <row r="611" spans="1:14" s="24" customFormat="1" x14ac:dyDescent="0.25">
      <c r="A611" s="20"/>
      <c r="B611" s="23"/>
      <c r="C611" s="20"/>
      <c r="D611" s="2"/>
      <c r="E611" s="21"/>
      <c r="F611" s="2"/>
      <c r="G611" s="2"/>
      <c r="H611" s="2"/>
      <c r="I611" s="2"/>
      <c r="J611" s="2"/>
      <c r="K611" s="22"/>
      <c r="L611" s="21"/>
      <c r="M611" s="2"/>
      <c r="N611" s="2"/>
    </row>
    <row r="612" spans="1:14" s="24" customFormat="1" x14ac:dyDescent="0.25">
      <c r="A612" s="20"/>
      <c r="B612" s="23"/>
      <c r="C612" s="20"/>
      <c r="D612" s="2"/>
      <c r="E612" s="21"/>
      <c r="F612" s="2"/>
      <c r="G612" s="2"/>
      <c r="H612" s="2"/>
      <c r="I612" s="2"/>
      <c r="J612" s="2"/>
      <c r="K612" s="22"/>
      <c r="L612" s="21"/>
      <c r="M612" s="2"/>
      <c r="N612" s="2"/>
    </row>
    <row r="613" spans="1:14" s="24" customFormat="1" x14ac:dyDescent="0.25">
      <c r="A613" s="20"/>
      <c r="B613" s="23"/>
      <c r="C613" s="20"/>
      <c r="D613" s="2"/>
      <c r="E613" s="21"/>
      <c r="F613" s="2"/>
      <c r="G613" s="2"/>
      <c r="H613" s="2"/>
      <c r="I613" s="2"/>
      <c r="J613" s="2"/>
      <c r="K613" s="22"/>
      <c r="L613" s="21"/>
      <c r="M613" s="2"/>
      <c r="N613" s="2"/>
    </row>
    <row r="614" spans="1:14" s="24" customFormat="1" x14ac:dyDescent="0.25">
      <c r="A614" s="20"/>
      <c r="B614" s="23"/>
      <c r="C614" s="20"/>
      <c r="D614" s="2"/>
      <c r="E614" s="21"/>
      <c r="F614" s="2"/>
      <c r="G614" s="2"/>
      <c r="H614" s="2"/>
      <c r="I614" s="2"/>
      <c r="J614" s="2"/>
      <c r="K614" s="22"/>
      <c r="L614" s="21"/>
      <c r="M614" s="2"/>
      <c r="N614" s="2"/>
    </row>
    <row r="615" spans="1:14" s="24" customFormat="1" x14ac:dyDescent="0.25">
      <c r="A615" s="20"/>
      <c r="B615" s="23"/>
      <c r="C615" s="20"/>
      <c r="D615" s="2"/>
      <c r="E615" s="21"/>
      <c r="F615" s="2"/>
      <c r="G615" s="2"/>
      <c r="H615" s="2"/>
      <c r="I615" s="2"/>
      <c r="J615" s="2"/>
      <c r="K615" s="22"/>
      <c r="L615" s="21"/>
      <c r="M615" s="2"/>
      <c r="N615" s="2"/>
    </row>
    <row r="616" spans="1:14" s="24" customFormat="1" x14ac:dyDescent="0.25">
      <c r="A616" s="20"/>
      <c r="B616" s="23"/>
      <c r="C616" s="20"/>
      <c r="D616" s="2"/>
      <c r="E616" s="21"/>
      <c r="F616" s="2"/>
      <c r="G616" s="2"/>
      <c r="H616" s="2"/>
      <c r="I616" s="2"/>
      <c r="J616" s="2"/>
      <c r="K616" s="22"/>
      <c r="L616" s="21"/>
      <c r="M616" s="2"/>
      <c r="N616" s="2"/>
    </row>
    <row r="617" spans="1:14" s="24" customFormat="1" x14ac:dyDescent="0.25">
      <c r="A617" s="20"/>
      <c r="B617" s="23"/>
      <c r="C617" s="20"/>
      <c r="D617" s="2"/>
      <c r="E617" s="21"/>
      <c r="F617" s="2"/>
      <c r="G617" s="2"/>
      <c r="H617" s="2"/>
      <c r="I617" s="2"/>
      <c r="J617" s="2"/>
      <c r="K617" s="22"/>
      <c r="L617" s="21"/>
      <c r="M617" s="2"/>
      <c r="N617" s="2"/>
    </row>
    <row r="618" spans="1:14" s="24" customFormat="1" x14ac:dyDescent="0.25">
      <c r="A618" s="20"/>
      <c r="B618" s="23"/>
      <c r="C618" s="20"/>
      <c r="D618" s="2"/>
      <c r="E618" s="21"/>
      <c r="F618" s="2"/>
      <c r="G618" s="2"/>
      <c r="H618" s="2"/>
      <c r="I618" s="2"/>
      <c r="J618" s="2"/>
      <c r="K618" s="22"/>
      <c r="L618" s="21"/>
      <c r="M618" s="2"/>
      <c r="N618" s="2"/>
    </row>
    <row r="619" spans="1:14" s="24" customFormat="1" x14ac:dyDescent="0.25">
      <c r="A619" s="20"/>
      <c r="B619" s="23"/>
      <c r="C619" s="20"/>
      <c r="D619" s="2"/>
      <c r="E619" s="21"/>
      <c r="F619" s="2"/>
      <c r="G619" s="2"/>
      <c r="H619" s="2"/>
      <c r="I619" s="2"/>
      <c r="J619" s="2"/>
      <c r="K619" s="22"/>
      <c r="L619" s="21"/>
      <c r="M619" s="2"/>
      <c r="N619" s="2"/>
    </row>
    <row r="620" spans="1:14" s="24" customFormat="1" x14ac:dyDescent="0.25">
      <c r="A620" s="20"/>
      <c r="B620" s="23"/>
      <c r="C620" s="20"/>
      <c r="D620" s="2"/>
      <c r="E620" s="21"/>
      <c r="F620" s="2"/>
      <c r="G620" s="2"/>
      <c r="H620" s="2"/>
      <c r="I620" s="2"/>
      <c r="J620" s="2"/>
      <c r="K620" s="22"/>
      <c r="L620" s="21"/>
      <c r="M620" s="2"/>
      <c r="N620" s="2"/>
    </row>
    <row r="621" spans="1:14" s="24" customFormat="1" x14ac:dyDescent="0.25">
      <c r="A621" s="20"/>
      <c r="B621" s="23"/>
      <c r="C621" s="20"/>
      <c r="D621" s="2"/>
      <c r="E621" s="21"/>
      <c r="F621" s="2"/>
      <c r="G621" s="2"/>
      <c r="H621" s="2"/>
      <c r="I621" s="2"/>
      <c r="J621" s="2"/>
      <c r="K621" s="22"/>
      <c r="L621" s="21"/>
      <c r="M621" s="2"/>
      <c r="N621" s="2"/>
    </row>
    <row r="622" spans="1:14" s="24" customFormat="1" x14ac:dyDescent="0.25">
      <c r="A622" s="20"/>
      <c r="B622" s="23"/>
      <c r="C622" s="20"/>
      <c r="D622" s="2"/>
      <c r="E622" s="21"/>
      <c r="F622" s="2"/>
      <c r="G622" s="2"/>
      <c r="H622" s="2"/>
      <c r="I622" s="2"/>
      <c r="J622" s="2"/>
      <c r="K622" s="22"/>
      <c r="L622" s="21"/>
      <c r="M622" s="2"/>
      <c r="N622" s="2"/>
    </row>
    <row r="623" spans="1:14" s="24" customFormat="1" x14ac:dyDescent="0.25">
      <c r="A623" s="20"/>
      <c r="B623" s="23"/>
      <c r="C623" s="20"/>
      <c r="D623" s="2"/>
      <c r="E623" s="21"/>
      <c r="F623" s="2"/>
      <c r="G623" s="2"/>
      <c r="H623" s="2"/>
      <c r="I623" s="2"/>
      <c r="J623" s="2"/>
      <c r="K623" s="22"/>
      <c r="L623" s="21"/>
      <c r="M623" s="2"/>
      <c r="N623" s="2"/>
    </row>
    <row r="624" spans="1:14" s="24" customFormat="1" x14ac:dyDescent="0.25">
      <c r="A624" s="20"/>
      <c r="B624" s="23"/>
      <c r="C624" s="20"/>
      <c r="D624" s="2"/>
      <c r="E624" s="21"/>
      <c r="F624" s="2"/>
      <c r="G624" s="2"/>
      <c r="H624" s="2"/>
      <c r="I624" s="2"/>
      <c r="J624" s="2"/>
      <c r="K624" s="22"/>
      <c r="L624" s="21"/>
      <c r="M624" s="2"/>
      <c r="N624" s="2"/>
    </row>
    <row r="625" spans="1:14" s="24" customFormat="1" x14ac:dyDescent="0.25">
      <c r="A625" s="20"/>
      <c r="B625" s="23"/>
      <c r="C625" s="20"/>
      <c r="D625" s="2"/>
      <c r="E625" s="21"/>
      <c r="F625" s="2"/>
      <c r="G625" s="2"/>
      <c r="H625" s="2"/>
      <c r="I625" s="2"/>
      <c r="J625" s="2"/>
      <c r="K625" s="22"/>
      <c r="L625" s="21"/>
      <c r="M625" s="2"/>
      <c r="N625" s="2"/>
    </row>
    <row r="626" spans="1:14" s="24" customFormat="1" x14ac:dyDescent="0.25">
      <c r="A626" s="20"/>
      <c r="B626" s="23"/>
      <c r="C626" s="20"/>
      <c r="D626" s="2"/>
      <c r="E626" s="21"/>
      <c r="F626" s="2"/>
      <c r="G626" s="2"/>
      <c r="H626" s="2"/>
      <c r="I626" s="2"/>
      <c r="J626" s="2"/>
      <c r="K626" s="22"/>
      <c r="L626" s="21"/>
      <c r="M626" s="2"/>
      <c r="N626" s="2"/>
    </row>
    <row r="627" spans="1:14" s="24" customFormat="1" x14ac:dyDescent="0.25">
      <c r="A627" s="20"/>
      <c r="B627" s="23"/>
      <c r="C627" s="20"/>
      <c r="D627" s="2"/>
      <c r="E627" s="21"/>
      <c r="F627" s="2"/>
      <c r="G627" s="2"/>
      <c r="H627" s="2"/>
      <c r="I627" s="2"/>
      <c r="J627" s="2"/>
      <c r="K627" s="22"/>
      <c r="L627" s="21"/>
      <c r="M627" s="2"/>
      <c r="N627" s="2"/>
    </row>
    <row r="628" spans="1:14" s="24" customFormat="1" x14ac:dyDescent="0.25">
      <c r="A628" s="20"/>
      <c r="B628" s="23"/>
      <c r="C628" s="20"/>
      <c r="D628" s="2"/>
      <c r="E628" s="21"/>
      <c r="F628" s="2"/>
      <c r="G628" s="2"/>
      <c r="H628" s="2"/>
      <c r="I628" s="2"/>
      <c r="J628" s="2"/>
      <c r="K628" s="22"/>
      <c r="L628" s="21"/>
      <c r="M628" s="2"/>
      <c r="N628" s="2"/>
    </row>
    <row r="629" spans="1:14" s="24" customFormat="1" x14ac:dyDescent="0.25">
      <c r="A629" s="20"/>
      <c r="B629" s="23"/>
      <c r="C629" s="20"/>
      <c r="D629" s="2"/>
      <c r="E629" s="21"/>
      <c r="F629" s="2"/>
      <c r="G629" s="2"/>
      <c r="H629" s="2"/>
      <c r="I629" s="2"/>
      <c r="J629" s="2"/>
      <c r="K629" s="22"/>
      <c r="L629" s="21"/>
      <c r="M629" s="2"/>
      <c r="N629" s="2"/>
    </row>
    <row r="630" spans="1:14" s="24" customFormat="1" x14ac:dyDescent="0.25">
      <c r="A630" s="20"/>
      <c r="B630" s="23"/>
      <c r="C630" s="20"/>
      <c r="D630" s="2"/>
      <c r="E630" s="21"/>
      <c r="F630" s="2"/>
      <c r="G630" s="2"/>
      <c r="H630" s="2"/>
      <c r="I630" s="2"/>
      <c r="J630" s="2"/>
      <c r="K630" s="22"/>
      <c r="L630" s="21"/>
      <c r="M630" s="2"/>
      <c r="N630" s="2"/>
    </row>
    <row r="631" spans="1:14" s="24" customFormat="1" x14ac:dyDescent="0.25">
      <c r="A631" s="20"/>
      <c r="B631" s="23"/>
      <c r="C631" s="20"/>
      <c r="D631" s="2"/>
      <c r="E631" s="21"/>
      <c r="F631" s="2"/>
      <c r="G631" s="2"/>
      <c r="H631" s="2"/>
      <c r="I631" s="2"/>
      <c r="J631" s="2"/>
      <c r="K631" s="22"/>
      <c r="L631" s="21"/>
      <c r="M631" s="2"/>
      <c r="N631" s="2"/>
    </row>
    <row r="632" spans="1:14" s="24" customFormat="1" x14ac:dyDescent="0.25">
      <c r="A632" s="20"/>
      <c r="B632" s="23"/>
      <c r="C632" s="20"/>
      <c r="D632" s="2"/>
      <c r="E632" s="21"/>
      <c r="F632" s="2"/>
      <c r="G632" s="2"/>
      <c r="H632" s="2"/>
      <c r="I632" s="2"/>
      <c r="J632" s="2"/>
      <c r="K632" s="22"/>
      <c r="L632" s="21"/>
      <c r="M632" s="2"/>
      <c r="N632" s="2"/>
    </row>
    <row r="633" spans="1:14" s="24" customFormat="1" x14ac:dyDescent="0.25">
      <c r="A633" s="20"/>
      <c r="B633" s="23"/>
      <c r="C633" s="20"/>
      <c r="D633" s="2"/>
      <c r="E633" s="21"/>
      <c r="F633" s="2"/>
      <c r="G633" s="2"/>
      <c r="H633" s="2"/>
      <c r="I633" s="2"/>
      <c r="J633" s="2"/>
      <c r="K633" s="22"/>
      <c r="L633" s="21"/>
      <c r="M633" s="2"/>
      <c r="N633" s="2"/>
    </row>
    <row r="634" spans="1:14" s="24" customFormat="1" x14ac:dyDescent="0.25">
      <c r="A634" s="20"/>
      <c r="B634" s="23"/>
      <c r="C634" s="20"/>
      <c r="D634" s="2"/>
      <c r="E634" s="21"/>
      <c r="F634" s="2"/>
      <c r="G634" s="2"/>
      <c r="H634" s="2"/>
      <c r="I634" s="2"/>
      <c r="J634" s="2"/>
      <c r="K634" s="22"/>
      <c r="L634" s="21"/>
      <c r="M634" s="2"/>
      <c r="N634" s="2"/>
    </row>
    <row r="635" spans="1:14" s="24" customFormat="1" x14ac:dyDescent="0.25">
      <c r="A635" s="20"/>
      <c r="B635" s="23"/>
      <c r="C635" s="20"/>
      <c r="D635" s="2"/>
      <c r="E635" s="21"/>
      <c r="F635" s="2"/>
      <c r="G635" s="2"/>
      <c r="H635" s="2"/>
      <c r="I635" s="2"/>
      <c r="J635" s="2"/>
      <c r="K635" s="22"/>
      <c r="L635" s="21"/>
      <c r="M635" s="2"/>
      <c r="N635" s="2"/>
    </row>
    <row r="636" spans="1:14" s="24" customFormat="1" x14ac:dyDescent="0.25">
      <c r="A636" s="20"/>
      <c r="B636" s="23"/>
      <c r="C636" s="20"/>
      <c r="D636" s="2"/>
      <c r="E636" s="21"/>
      <c r="F636" s="2"/>
      <c r="G636" s="2"/>
      <c r="H636" s="2"/>
      <c r="I636" s="2"/>
      <c r="J636" s="2"/>
      <c r="K636" s="22"/>
      <c r="L636" s="21"/>
      <c r="M636" s="2"/>
      <c r="N636" s="2"/>
    </row>
    <row r="637" spans="1:14" s="24" customFormat="1" x14ac:dyDescent="0.25">
      <c r="A637" s="20"/>
      <c r="B637" s="23"/>
      <c r="C637" s="20"/>
      <c r="D637" s="2"/>
      <c r="E637" s="21"/>
      <c r="F637" s="2"/>
      <c r="G637" s="2"/>
      <c r="H637" s="2"/>
      <c r="I637" s="2"/>
      <c r="J637" s="2"/>
      <c r="K637" s="22"/>
      <c r="L637" s="21"/>
      <c r="M637" s="2"/>
      <c r="N637" s="2"/>
    </row>
    <row r="638" spans="1:14" s="24" customFormat="1" x14ac:dyDescent="0.25">
      <c r="A638" s="20"/>
      <c r="B638" s="23"/>
      <c r="C638" s="20"/>
      <c r="D638" s="2"/>
      <c r="E638" s="21"/>
      <c r="F638" s="2"/>
      <c r="G638" s="2"/>
      <c r="H638" s="2"/>
      <c r="I638" s="2"/>
      <c r="J638" s="2"/>
      <c r="K638" s="22"/>
      <c r="L638" s="21"/>
      <c r="M638" s="2"/>
      <c r="N638" s="2"/>
    </row>
    <row r="639" spans="1:14" s="24" customFormat="1" x14ac:dyDescent="0.25">
      <c r="A639" s="20"/>
      <c r="B639" s="23"/>
      <c r="C639" s="20"/>
      <c r="D639" s="2"/>
      <c r="E639" s="21"/>
      <c r="F639" s="2"/>
      <c r="G639" s="2"/>
      <c r="H639" s="2"/>
      <c r="I639" s="2"/>
      <c r="J639" s="2"/>
      <c r="K639" s="22"/>
      <c r="L639" s="21"/>
      <c r="M639" s="2"/>
      <c r="N639" s="2"/>
    </row>
    <row r="640" spans="1:14" s="24" customFormat="1" x14ac:dyDescent="0.25">
      <c r="A640" s="20"/>
      <c r="B640" s="23"/>
      <c r="C640" s="20"/>
      <c r="D640" s="2"/>
      <c r="E640" s="21"/>
      <c r="F640" s="2"/>
      <c r="G640" s="2"/>
      <c r="H640" s="2"/>
      <c r="I640" s="2"/>
      <c r="J640" s="2"/>
      <c r="K640" s="22"/>
      <c r="L640" s="21"/>
      <c r="M640" s="2"/>
      <c r="N640" s="2"/>
    </row>
    <row r="641" spans="1:14" s="24" customFormat="1" x14ac:dyDescent="0.25">
      <c r="A641" s="20"/>
      <c r="B641" s="23"/>
      <c r="C641" s="20"/>
      <c r="D641" s="2"/>
      <c r="E641" s="21"/>
      <c r="F641" s="2"/>
      <c r="G641" s="2"/>
      <c r="H641" s="2"/>
      <c r="I641" s="2"/>
      <c r="J641" s="2"/>
      <c r="K641" s="22"/>
      <c r="L641" s="21"/>
      <c r="M641" s="2"/>
      <c r="N641" s="2"/>
    </row>
    <row r="642" spans="1:14" s="24" customFormat="1" x14ac:dyDescent="0.25">
      <c r="A642" s="20"/>
      <c r="B642" s="23"/>
      <c r="C642" s="20"/>
      <c r="D642" s="2"/>
      <c r="E642" s="21"/>
      <c r="F642" s="2"/>
      <c r="G642" s="2"/>
      <c r="H642" s="2"/>
      <c r="I642" s="2"/>
      <c r="J642" s="2"/>
      <c r="K642" s="22"/>
      <c r="L642" s="21"/>
      <c r="M642" s="2"/>
      <c r="N642" s="2"/>
    </row>
    <row r="643" spans="1:14" s="24" customFormat="1" x14ac:dyDescent="0.25">
      <c r="A643" s="20"/>
      <c r="B643" s="23"/>
      <c r="C643" s="20"/>
      <c r="D643" s="2"/>
      <c r="E643" s="21"/>
      <c r="F643" s="2"/>
      <c r="G643" s="2"/>
      <c r="H643" s="2"/>
      <c r="I643" s="2"/>
      <c r="J643" s="2"/>
      <c r="K643" s="22"/>
      <c r="L643" s="21"/>
      <c r="M643" s="2"/>
      <c r="N643" s="2"/>
    </row>
    <row r="644" spans="1:14" s="24" customFormat="1" x14ac:dyDescent="0.25">
      <c r="A644" s="20"/>
      <c r="B644" s="23"/>
      <c r="C644" s="20"/>
      <c r="D644" s="2"/>
      <c r="E644" s="21"/>
      <c r="F644" s="2"/>
      <c r="G644" s="2"/>
      <c r="H644" s="2"/>
      <c r="I644" s="2"/>
      <c r="J644" s="2"/>
      <c r="K644" s="22"/>
      <c r="L644" s="21"/>
      <c r="M644" s="2"/>
      <c r="N644" s="2"/>
    </row>
    <row r="645" spans="1:14" s="24" customFormat="1" x14ac:dyDescent="0.25">
      <c r="A645" s="20"/>
      <c r="B645" s="23"/>
      <c r="C645" s="20"/>
      <c r="D645" s="2"/>
      <c r="E645" s="21"/>
      <c r="F645" s="2"/>
      <c r="G645" s="2"/>
      <c r="H645" s="2"/>
      <c r="I645" s="2"/>
      <c r="J645" s="2"/>
      <c r="K645" s="22"/>
      <c r="L645" s="21"/>
      <c r="M645" s="2"/>
      <c r="N645" s="2"/>
    </row>
    <row r="646" spans="1:14" s="24" customFormat="1" x14ac:dyDescent="0.25">
      <c r="A646" s="20"/>
      <c r="B646" s="23"/>
      <c r="C646" s="20"/>
      <c r="D646" s="2"/>
      <c r="E646" s="21"/>
      <c r="F646" s="2"/>
      <c r="G646" s="2"/>
      <c r="H646" s="2"/>
      <c r="I646" s="2"/>
      <c r="J646" s="2"/>
      <c r="K646" s="22"/>
      <c r="L646" s="21"/>
      <c r="M646" s="2"/>
      <c r="N646" s="2"/>
    </row>
    <row r="647" spans="1:14" s="24" customFormat="1" x14ac:dyDescent="0.25">
      <c r="A647" s="20"/>
      <c r="B647" s="23"/>
      <c r="C647" s="20"/>
      <c r="D647" s="2"/>
      <c r="E647" s="21"/>
      <c r="F647" s="2"/>
      <c r="G647" s="2"/>
      <c r="H647" s="2"/>
      <c r="I647" s="2"/>
      <c r="J647" s="2"/>
      <c r="K647" s="22"/>
      <c r="L647" s="21"/>
      <c r="M647" s="2"/>
      <c r="N647" s="2"/>
    </row>
    <row r="648" spans="1:14" s="24" customFormat="1" x14ac:dyDescent="0.25">
      <c r="A648" s="20"/>
      <c r="B648" s="23"/>
      <c r="C648" s="20"/>
      <c r="D648" s="2"/>
      <c r="E648" s="21"/>
      <c r="F648" s="2"/>
      <c r="G648" s="2"/>
      <c r="H648" s="2"/>
      <c r="I648" s="2"/>
      <c r="J648" s="2"/>
      <c r="K648" s="22"/>
      <c r="L648" s="21"/>
      <c r="M648" s="2"/>
      <c r="N648" s="2"/>
    </row>
    <row r="649" spans="1:14" s="24" customFormat="1" x14ac:dyDescent="0.25">
      <c r="A649" s="20"/>
      <c r="B649" s="23"/>
      <c r="C649" s="20"/>
      <c r="D649" s="2"/>
      <c r="E649" s="21"/>
      <c r="F649" s="2"/>
      <c r="G649" s="2"/>
      <c r="H649" s="2"/>
      <c r="I649" s="2"/>
      <c r="J649" s="2"/>
      <c r="K649" s="22"/>
      <c r="L649" s="21"/>
      <c r="M649" s="2"/>
      <c r="N649" s="2"/>
    </row>
    <row r="650" spans="1:14" s="24" customFormat="1" x14ac:dyDescent="0.25">
      <c r="A650" s="20"/>
      <c r="B650" s="23"/>
      <c r="C650" s="20"/>
      <c r="D650" s="2"/>
      <c r="E650" s="21"/>
      <c r="F650" s="2"/>
      <c r="G650" s="2"/>
      <c r="H650" s="2"/>
      <c r="I650" s="2"/>
      <c r="J650" s="2"/>
      <c r="K650" s="22"/>
      <c r="L650" s="21"/>
      <c r="M650" s="2"/>
      <c r="N650" s="2"/>
    </row>
    <row r="651" spans="1:14" s="24" customFormat="1" x14ac:dyDescent="0.25">
      <c r="A651" s="20"/>
      <c r="B651" s="23"/>
      <c r="C651" s="20"/>
      <c r="D651" s="2"/>
      <c r="E651" s="21"/>
      <c r="F651" s="2"/>
      <c r="G651" s="2"/>
      <c r="H651" s="2"/>
      <c r="I651" s="2"/>
      <c r="J651" s="2"/>
      <c r="K651" s="22"/>
      <c r="L651" s="21"/>
      <c r="M651" s="2"/>
      <c r="N651" s="2"/>
    </row>
    <row r="652" spans="1:14" s="24" customFormat="1" x14ac:dyDescent="0.25">
      <c r="A652" s="20"/>
      <c r="B652" s="23"/>
      <c r="C652" s="20"/>
      <c r="D652" s="2"/>
      <c r="E652" s="21"/>
      <c r="F652" s="2"/>
      <c r="G652" s="2"/>
      <c r="H652" s="2"/>
      <c r="I652" s="2"/>
      <c r="J652" s="2"/>
      <c r="K652" s="22"/>
      <c r="L652" s="21"/>
      <c r="M652" s="2"/>
      <c r="N652" s="2"/>
    </row>
    <row r="653" spans="1:14" s="24" customFormat="1" x14ac:dyDescent="0.25">
      <c r="A653" s="20"/>
      <c r="B653" s="23"/>
      <c r="C653" s="20"/>
      <c r="D653" s="2"/>
      <c r="E653" s="21"/>
      <c r="F653" s="2"/>
      <c r="G653" s="2"/>
      <c r="H653" s="2"/>
      <c r="I653" s="2"/>
      <c r="J653" s="2"/>
      <c r="K653" s="22"/>
      <c r="L653" s="21"/>
      <c r="M653" s="2"/>
      <c r="N653" s="2"/>
    </row>
    <row r="654" spans="1:14" s="24" customFormat="1" x14ac:dyDescent="0.25">
      <c r="A654" s="20"/>
      <c r="B654" s="23"/>
      <c r="C654" s="20"/>
      <c r="D654" s="2"/>
      <c r="E654" s="21"/>
      <c r="F654" s="2"/>
      <c r="G654" s="2"/>
      <c r="H654" s="2"/>
      <c r="I654" s="2"/>
      <c r="J654" s="2"/>
      <c r="K654" s="22"/>
      <c r="L654" s="21"/>
      <c r="M654" s="2"/>
      <c r="N654" s="2"/>
    </row>
    <row r="655" spans="1:14" s="24" customFormat="1" x14ac:dyDescent="0.25">
      <c r="A655" s="20"/>
      <c r="B655" s="23"/>
      <c r="C655" s="20"/>
      <c r="D655" s="2"/>
      <c r="E655" s="21"/>
      <c r="F655" s="2"/>
      <c r="G655" s="2"/>
      <c r="H655" s="2"/>
      <c r="I655" s="2"/>
      <c r="J655" s="2"/>
      <c r="K655" s="22"/>
      <c r="L655" s="21"/>
      <c r="M655" s="2"/>
      <c r="N655" s="2"/>
    </row>
    <row r="656" spans="1:14" s="24" customFormat="1" x14ac:dyDescent="0.25">
      <c r="A656" s="20"/>
      <c r="B656" s="23"/>
      <c r="C656" s="20"/>
      <c r="D656" s="2"/>
      <c r="E656" s="21"/>
      <c r="F656" s="2"/>
      <c r="G656" s="2"/>
      <c r="H656" s="2"/>
      <c r="I656" s="2"/>
      <c r="J656" s="2"/>
      <c r="K656" s="22"/>
      <c r="L656" s="21"/>
      <c r="M656" s="2"/>
      <c r="N656" s="2"/>
    </row>
    <row r="657" spans="1:14" s="24" customFormat="1" x14ac:dyDescent="0.25">
      <c r="A657" s="20"/>
      <c r="B657" s="23"/>
      <c r="C657" s="20"/>
      <c r="D657" s="2"/>
      <c r="E657" s="21"/>
      <c r="F657" s="2"/>
      <c r="G657" s="2"/>
      <c r="H657" s="2"/>
      <c r="I657" s="2"/>
      <c r="J657" s="2"/>
      <c r="K657" s="22"/>
      <c r="L657" s="21"/>
      <c r="M657" s="2"/>
      <c r="N657" s="2"/>
    </row>
    <row r="658" spans="1:14" s="24" customFormat="1" x14ac:dyDescent="0.25">
      <c r="A658" s="20"/>
      <c r="B658" s="23"/>
      <c r="C658" s="20"/>
      <c r="D658" s="2"/>
      <c r="E658" s="21"/>
      <c r="F658" s="2"/>
      <c r="G658" s="2"/>
      <c r="H658" s="2"/>
      <c r="I658" s="2"/>
      <c r="J658" s="2"/>
      <c r="K658" s="22"/>
      <c r="L658" s="21"/>
      <c r="M658" s="2"/>
      <c r="N658" s="2"/>
    </row>
    <row r="659" spans="1:14" s="24" customFormat="1" x14ac:dyDescent="0.25">
      <c r="A659" s="20"/>
      <c r="B659" s="23"/>
      <c r="C659" s="20"/>
      <c r="D659" s="2"/>
      <c r="E659" s="21"/>
      <c r="F659" s="2"/>
      <c r="G659" s="2"/>
      <c r="H659" s="2"/>
      <c r="I659" s="2"/>
      <c r="J659" s="2"/>
      <c r="K659" s="22"/>
      <c r="L659" s="21"/>
      <c r="M659" s="2"/>
      <c r="N659" s="2"/>
    </row>
    <row r="660" spans="1:14" s="24" customFormat="1" x14ac:dyDescent="0.25">
      <c r="A660" s="20"/>
      <c r="B660" s="23"/>
      <c r="C660" s="20"/>
      <c r="D660" s="2"/>
      <c r="E660" s="21"/>
      <c r="F660" s="2"/>
      <c r="G660" s="2"/>
      <c r="H660" s="2"/>
      <c r="I660" s="2"/>
      <c r="J660" s="2"/>
      <c r="K660" s="22"/>
      <c r="L660" s="21"/>
      <c r="M660" s="2"/>
      <c r="N660" s="2"/>
    </row>
    <row r="661" spans="1:14" s="24" customFormat="1" x14ac:dyDescent="0.25">
      <c r="A661" s="20"/>
      <c r="B661" s="23"/>
      <c r="C661" s="20"/>
      <c r="D661" s="2"/>
      <c r="E661" s="21"/>
      <c r="F661" s="2"/>
      <c r="G661" s="2"/>
      <c r="H661" s="2"/>
      <c r="I661" s="2"/>
      <c r="J661" s="2"/>
      <c r="K661" s="22"/>
      <c r="L661" s="21"/>
      <c r="M661" s="2"/>
      <c r="N661" s="2"/>
    </row>
    <row r="662" spans="1:14" s="24" customFormat="1" x14ac:dyDescent="0.25">
      <c r="A662" s="20"/>
      <c r="B662" s="23"/>
      <c r="C662" s="20"/>
      <c r="D662" s="2"/>
      <c r="E662" s="21"/>
      <c r="F662" s="2"/>
      <c r="G662" s="2"/>
      <c r="H662" s="2"/>
      <c r="I662" s="2"/>
      <c r="J662" s="2"/>
      <c r="K662" s="22"/>
      <c r="L662" s="21"/>
      <c r="M662" s="2"/>
      <c r="N662" s="2"/>
    </row>
    <row r="663" spans="1:14" s="24" customFormat="1" x14ac:dyDescent="0.25">
      <c r="A663" s="20"/>
      <c r="B663" s="23"/>
      <c r="C663" s="20"/>
      <c r="D663" s="2"/>
      <c r="E663" s="21"/>
      <c r="F663" s="2"/>
      <c r="G663" s="2"/>
      <c r="H663" s="2"/>
      <c r="I663" s="2"/>
      <c r="J663" s="2"/>
      <c r="K663" s="22"/>
      <c r="L663" s="21"/>
      <c r="M663" s="2"/>
      <c r="N663" s="2"/>
    </row>
    <row r="664" spans="1:14" s="24" customFormat="1" x14ac:dyDescent="0.25">
      <c r="A664" s="20"/>
      <c r="B664" s="23"/>
      <c r="C664" s="20"/>
      <c r="D664" s="2"/>
      <c r="E664" s="21"/>
      <c r="F664" s="2"/>
      <c r="G664" s="2"/>
      <c r="H664" s="2"/>
      <c r="I664" s="2"/>
      <c r="J664" s="2"/>
      <c r="K664" s="22"/>
      <c r="L664" s="21"/>
      <c r="M664" s="2"/>
      <c r="N664" s="2"/>
    </row>
    <row r="665" spans="1:14" s="24" customFormat="1" x14ac:dyDescent="0.25">
      <c r="A665" s="20"/>
      <c r="B665" s="23"/>
      <c r="C665" s="20"/>
      <c r="D665" s="2"/>
      <c r="E665" s="21"/>
      <c r="F665" s="2"/>
      <c r="G665" s="2"/>
      <c r="H665" s="2"/>
      <c r="I665" s="2"/>
      <c r="J665" s="2"/>
      <c r="K665" s="22"/>
      <c r="L665" s="21"/>
      <c r="M665" s="2"/>
      <c r="N665" s="2"/>
    </row>
    <row r="666" spans="1:14" s="24" customFormat="1" x14ac:dyDescent="0.25">
      <c r="A666" s="20"/>
      <c r="B666" s="23"/>
      <c r="C666" s="20"/>
      <c r="D666" s="2"/>
      <c r="E666" s="21"/>
      <c r="F666" s="2"/>
      <c r="G666" s="2"/>
      <c r="H666" s="2"/>
      <c r="I666" s="2"/>
      <c r="J666" s="2"/>
      <c r="K666" s="22"/>
      <c r="L666" s="21"/>
      <c r="M666" s="2"/>
      <c r="N666" s="2"/>
    </row>
    <row r="667" spans="1:14" s="24" customFormat="1" x14ac:dyDescent="0.25">
      <c r="A667" s="20"/>
      <c r="B667" s="23"/>
      <c r="C667" s="20"/>
      <c r="D667" s="2"/>
      <c r="E667" s="21"/>
      <c r="F667" s="2"/>
      <c r="G667" s="2"/>
      <c r="H667" s="2"/>
      <c r="I667" s="2"/>
      <c r="J667" s="2"/>
      <c r="K667" s="22"/>
      <c r="L667" s="21"/>
      <c r="M667" s="2"/>
      <c r="N667" s="2"/>
    </row>
    <row r="668" spans="1:14" s="24" customFormat="1" x14ac:dyDescent="0.25">
      <c r="A668" s="20"/>
      <c r="B668" s="23"/>
      <c r="C668" s="20"/>
      <c r="D668" s="2"/>
      <c r="E668" s="21"/>
      <c r="F668" s="2"/>
      <c r="G668" s="2"/>
      <c r="H668" s="2"/>
      <c r="I668" s="2"/>
      <c r="J668" s="2"/>
      <c r="K668" s="22"/>
      <c r="L668" s="21"/>
      <c r="M668" s="2"/>
      <c r="N668" s="2"/>
    </row>
    <row r="669" spans="1:14" s="24" customFormat="1" x14ac:dyDescent="0.25">
      <c r="A669" s="20"/>
      <c r="B669" s="23"/>
      <c r="C669" s="20"/>
      <c r="D669" s="2"/>
      <c r="E669" s="21"/>
      <c r="F669" s="2"/>
      <c r="G669" s="2"/>
      <c r="H669" s="2"/>
      <c r="I669" s="2"/>
      <c r="J669" s="2"/>
      <c r="K669" s="22"/>
      <c r="L669" s="21"/>
      <c r="M669" s="2"/>
      <c r="N669" s="2"/>
    </row>
    <row r="670" spans="1:14" s="24" customFormat="1" x14ac:dyDescent="0.25">
      <c r="A670" s="20"/>
      <c r="B670" s="23"/>
      <c r="C670" s="20"/>
      <c r="D670" s="2"/>
      <c r="E670" s="21"/>
      <c r="F670" s="2"/>
      <c r="G670" s="2"/>
      <c r="H670" s="2"/>
      <c r="I670" s="2"/>
      <c r="J670" s="2"/>
      <c r="K670" s="22"/>
      <c r="L670" s="21"/>
      <c r="M670" s="2"/>
      <c r="N670" s="2"/>
    </row>
    <row r="671" spans="1:14" s="24" customFormat="1" x14ac:dyDescent="0.25">
      <c r="A671" s="20"/>
      <c r="B671" s="23"/>
      <c r="C671" s="20"/>
      <c r="D671" s="2"/>
      <c r="E671" s="21"/>
      <c r="F671" s="2"/>
      <c r="G671" s="2"/>
      <c r="H671" s="2"/>
      <c r="I671" s="2"/>
      <c r="J671" s="2"/>
      <c r="K671" s="22"/>
      <c r="L671" s="21"/>
      <c r="M671" s="2"/>
      <c r="N671" s="2"/>
    </row>
    <row r="672" spans="1:14" s="24" customFormat="1" x14ac:dyDescent="0.25">
      <c r="A672" s="20"/>
      <c r="B672" s="23"/>
      <c r="C672" s="20"/>
      <c r="D672" s="2"/>
      <c r="E672" s="21"/>
      <c r="F672" s="2"/>
      <c r="G672" s="2"/>
      <c r="H672" s="2"/>
      <c r="I672" s="2"/>
      <c r="J672" s="2"/>
      <c r="K672" s="22"/>
      <c r="L672" s="21"/>
      <c r="M672" s="2"/>
      <c r="N672" s="2"/>
    </row>
    <row r="673" spans="1:14" s="24" customFormat="1" x14ac:dyDescent="0.25">
      <c r="A673" s="20"/>
      <c r="B673" s="23"/>
      <c r="C673" s="20"/>
      <c r="D673" s="2"/>
      <c r="E673" s="21"/>
      <c r="F673" s="2"/>
      <c r="G673" s="2"/>
      <c r="H673" s="2"/>
      <c r="I673" s="2"/>
      <c r="J673" s="2"/>
      <c r="K673" s="22"/>
      <c r="L673" s="21"/>
      <c r="M673" s="2"/>
      <c r="N673" s="2"/>
    </row>
    <row r="674" spans="1:14" s="24" customFormat="1" x14ac:dyDescent="0.25">
      <c r="A674" s="20"/>
      <c r="B674" s="23"/>
      <c r="C674" s="20"/>
      <c r="D674" s="2"/>
      <c r="E674" s="21"/>
      <c r="F674" s="2"/>
      <c r="G674" s="2"/>
      <c r="H674" s="2"/>
      <c r="I674" s="2"/>
      <c r="J674" s="2"/>
      <c r="K674" s="22"/>
      <c r="L674" s="21"/>
      <c r="M674" s="2"/>
      <c r="N674" s="2"/>
    </row>
    <row r="675" spans="1:14" s="24" customFormat="1" x14ac:dyDescent="0.25">
      <c r="A675" s="20"/>
      <c r="B675" s="23"/>
      <c r="C675" s="20"/>
      <c r="D675" s="2"/>
      <c r="E675" s="21"/>
      <c r="F675" s="2"/>
      <c r="G675" s="2"/>
      <c r="H675" s="2"/>
      <c r="I675" s="2"/>
      <c r="J675" s="2"/>
      <c r="K675" s="22"/>
      <c r="L675" s="21"/>
      <c r="M675" s="2"/>
      <c r="N675" s="2"/>
    </row>
    <row r="676" spans="1:14" s="24" customFormat="1" x14ac:dyDescent="0.25">
      <c r="A676" s="20"/>
      <c r="B676" s="23"/>
      <c r="C676" s="20"/>
      <c r="D676" s="2"/>
      <c r="E676" s="21"/>
      <c r="F676" s="2"/>
      <c r="G676" s="2"/>
      <c r="H676" s="2"/>
      <c r="I676" s="2"/>
      <c r="J676" s="2"/>
      <c r="K676" s="22"/>
      <c r="L676" s="21"/>
      <c r="M676" s="2"/>
      <c r="N676" s="2"/>
    </row>
    <row r="677" spans="1:14" s="24" customFormat="1" x14ac:dyDescent="0.25">
      <c r="A677" s="20"/>
      <c r="B677" s="23"/>
      <c r="C677" s="20"/>
      <c r="D677" s="2"/>
      <c r="E677" s="21"/>
      <c r="F677" s="2"/>
      <c r="G677" s="2"/>
      <c r="H677" s="2"/>
      <c r="I677" s="2"/>
      <c r="J677" s="2"/>
      <c r="K677" s="22"/>
      <c r="L677" s="21"/>
      <c r="M677" s="2"/>
      <c r="N677" s="2"/>
    </row>
    <row r="678" spans="1:14" s="24" customFormat="1" x14ac:dyDescent="0.25">
      <c r="A678" s="20"/>
      <c r="B678" s="23"/>
      <c r="C678" s="20"/>
      <c r="D678" s="2"/>
      <c r="E678" s="21"/>
      <c r="F678" s="2"/>
      <c r="G678" s="2"/>
      <c r="H678" s="2"/>
      <c r="I678" s="2"/>
      <c r="J678" s="2"/>
      <c r="K678" s="22"/>
      <c r="L678" s="21"/>
      <c r="M678" s="2"/>
      <c r="N678" s="2"/>
    </row>
    <row r="679" spans="1:14" s="24" customFormat="1" x14ac:dyDescent="0.25">
      <c r="A679" s="20"/>
      <c r="B679" s="23"/>
      <c r="C679" s="20"/>
      <c r="D679" s="2"/>
      <c r="E679" s="21"/>
      <c r="F679" s="2"/>
      <c r="G679" s="2"/>
      <c r="H679" s="2"/>
      <c r="I679" s="2"/>
      <c r="J679" s="2"/>
      <c r="K679" s="22"/>
      <c r="L679" s="21"/>
      <c r="M679" s="2"/>
      <c r="N679" s="2"/>
    </row>
    <row r="680" spans="1:14" s="24" customFormat="1" x14ac:dyDescent="0.25">
      <c r="A680" s="20"/>
      <c r="B680" s="23"/>
      <c r="C680" s="20"/>
      <c r="D680" s="2"/>
      <c r="E680" s="21"/>
      <c r="F680" s="2"/>
      <c r="G680" s="2"/>
      <c r="H680" s="2"/>
      <c r="I680" s="2"/>
      <c r="J680" s="2"/>
      <c r="K680" s="22"/>
      <c r="L680" s="21"/>
      <c r="M680" s="2"/>
      <c r="N680" s="2"/>
    </row>
    <row r="681" spans="1:14" s="24" customFormat="1" x14ac:dyDescent="0.25">
      <c r="A681" s="20"/>
      <c r="B681" s="23"/>
      <c r="C681" s="20"/>
      <c r="D681" s="2"/>
      <c r="E681" s="21"/>
      <c r="F681" s="2"/>
      <c r="G681" s="2"/>
      <c r="H681" s="2"/>
      <c r="I681" s="2"/>
      <c r="J681" s="2"/>
      <c r="K681" s="22"/>
      <c r="L681" s="21"/>
      <c r="M681" s="2"/>
      <c r="N681" s="2"/>
    </row>
    <row r="682" spans="1:14" s="24" customFormat="1" x14ac:dyDescent="0.25">
      <c r="A682" s="20"/>
      <c r="B682" s="23"/>
      <c r="C682" s="20"/>
      <c r="D682" s="2"/>
      <c r="E682" s="21"/>
      <c r="F682" s="2"/>
      <c r="G682" s="2"/>
      <c r="H682" s="2"/>
      <c r="I682" s="2"/>
      <c r="J682" s="2"/>
      <c r="K682" s="22"/>
      <c r="L682" s="21"/>
      <c r="M682" s="2"/>
      <c r="N682" s="2"/>
    </row>
    <row r="683" spans="1:14" s="24" customFormat="1" x14ac:dyDescent="0.25">
      <c r="A683" s="20"/>
      <c r="B683" s="23"/>
      <c r="C683" s="20"/>
      <c r="D683" s="2"/>
      <c r="E683" s="21"/>
      <c r="F683" s="2"/>
      <c r="G683" s="2"/>
      <c r="H683" s="2"/>
      <c r="I683" s="2"/>
      <c r="J683" s="2"/>
      <c r="K683" s="22"/>
      <c r="L683" s="21"/>
      <c r="M683" s="2"/>
      <c r="N683" s="2"/>
    </row>
    <row r="684" spans="1:14" s="24" customFormat="1" x14ac:dyDescent="0.25">
      <c r="A684" s="20"/>
      <c r="B684" s="23"/>
      <c r="C684" s="20"/>
      <c r="D684" s="2"/>
      <c r="E684" s="21"/>
      <c r="F684" s="2"/>
      <c r="G684" s="2"/>
      <c r="H684" s="2"/>
      <c r="I684" s="2"/>
      <c r="J684" s="2"/>
      <c r="K684" s="22"/>
      <c r="L684" s="21"/>
      <c r="M684" s="2"/>
      <c r="N684" s="2"/>
    </row>
    <row r="685" spans="1:14" s="24" customFormat="1" x14ac:dyDescent="0.25">
      <c r="A685" s="20"/>
      <c r="B685" s="23"/>
      <c r="C685" s="20"/>
      <c r="D685" s="2"/>
      <c r="E685" s="21"/>
      <c r="F685" s="2"/>
      <c r="G685" s="2"/>
      <c r="H685" s="2"/>
      <c r="I685" s="2"/>
      <c r="J685" s="2"/>
      <c r="K685" s="22"/>
      <c r="L685" s="21"/>
      <c r="M685" s="2"/>
      <c r="N685" s="2"/>
    </row>
    <row r="686" spans="1:14" s="24" customFormat="1" x14ac:dyDescent="0.25">
      <c r="A686" s="20"/>
      <c r="B686" s="23"/>
      <c r="C686" s="20"/>
      <c r="D686" s="2"/>
      <c r="E686" s="21"/>
      <c r="F686" s="2"/>
      <c r="G686" s="2"/>
      <c r="H686" s="2"/>
      <c r="I686" s="2"/>
      <c r="J686" s="2"/>
      <c r="K686" s="22"/>
      <c r="L686" s="21"/>
      <c r="M686" s="2"/>
      <c r="N686" s="2"/>
    </row>
    <row r="687" spans="1:14" s="24" customFormat="1" x14ac:dyDescent="0.25">
      <c r="A687" s="20"/>
      <c r="B687" s="23"/>
      <c r="C687" s="20"/>
      <c r="D687" s="2"/>
      <c r="E687" s="21"/>
      <c r="F687" s="2"/>
      <c r="G687" s="2"/>
      <c r="H687" s="2"/>
      <c r="I687" s="2"/>
      <c r="J687" s="2"/>
      <c r="K687" s="22"/>
      <c r="L687" s="21"/>
      <c r="M687" s="2"/>
      <c r="N687" s="2"/>
    </row>
    <row r="688" spans="1:14" s="24" customFormat="1" x14ac:dyDescent="0.25">
      <c r="A688" s="20"/>
      <c r="B688" s="23"/>
      <c r="C688" s="20"/>
      <c r="D688" s="2"/>
      <c r="E688" s="21"/>
      <c r="F688" s="2"/>
      <c r="G688" s="2"/>
      <c r="H688" s="2"/>
      <c r="I688" s="2"/>
      <c r="J688" s="2"/>
      <c r="K688" s="22"/>
      <c r="L688" s="21"/>
      <c r="M688" s="2"/>
      <c r="N688" s="2"/>
    </row>
    <row r="689" spans="1:14" s="24" customFormat="1" x14ac:dyDescent="0.25">
      <c r="A689" s="20"/>
      <c r="B689" s="23"/>
      <c r="C689" s="20"/>
      <c r="D689" s="2"/>
      <c r="E689" s="21"/>
      <c r="F689" s="2"/>
      <c r="G689" s="2"/>
      <c r="H689" s="2"/>
      <c r="I689" s="2"/>
      <c r="J689" s="2"/>
      <c r="K689" s="22"/>
      <c r="L689" s="21"/>
      <c r="M689" s="2"/>
      <c r="N689" s="2"/>
    </row>
    <row r="690" spans="1:14" s="24" customFormat="1" x14ac:dyDescent="0.25">
      <c r="A690" s="20"/>
      <c r="B690" s="23"/>
      <c r="C690" s="20"/>
      <c r="D690" s="2"/>
      <c r="E690" s="21"/>
      <c r="F690" s="2"/>
      <c r="G690" s="2"/>
      <c r="H690" s="2"/>
      <c r="I690" s="2"/>
      <c r="J690" s="2"/>
      <c r="K690" s="22"/>
      <c r="L690" s="21"/>
      <c r="M690" s="2"/>
      <c r="N690" s="2"/>
    </row>
    <row r="691" spans="1:14" s="24" customFormat="1" x14ac:dyDescent="0.25">
      <c r="A691" s="20"/>
      <c r="B691" s="23"/>
      <c r="C691" s="20"/>
      <c r="D691" s="2"/>
      <c r="E691" s="21"/>
      <c r="F691" s="2"/>
      <c r="G691" s="2"/>
      <c r="H691" s="2"/>
      <c r="I691" s="2"/>
      <c r="J691" s="2"/>
      <c r="K691" s="22"/>
      <c r="L691" s="21"/>
      <c r="M691" s="2"/>
      <c r="N691" s="2"/>
    </row>
    <row r="692" spans="1:14" s="24" customFormat="1" x14ac:dyDescent="0.25">
      <c r="A692" s="20"/>
      <c r="B692" s="23"/>
      <c r="C692" s="20"/>
      <c r="D692" s="2"/>
      <c r="E692" s="21"/>
      <c r="F692" s="2"/>
      <c r="G692" s="2"/>
      <c r="H692" s="2"/>
      <c r="I692" s="2"/>
      <c r="J692" s="2"/>
      <c r="K692" s="22"/>
      <c r="L692" s="21"/>
      <c r="M692" s="2"/>
      <c r="N692" s="2"/>
    </row>
    <row r="693" spans="1:14" s="24" customFormat="1" x14ac:dyDescent="0.25">
      <c r="A693" s="20"/>
      <c r="B693" s="23"/>
      <c r="C693" s="20"/>
      <c r="D693" s="2"/>
      <c r="E693" s="21"/>
      <c r="F693" s="2"/>
      <c r="G693" s="2"/>
      <c r="H693" s="2"/>
      <c r="I693" s="2"/>
      <c r="J693" s="2"/>
      <c r="K693" s="22"/>
      <c r="L693" s="21"/>
      <c r="M693" s="2"/>
      <c r="N693" s="2"/>
    </row>
    <row r="694" spans="1:14" s="24" customFormat="1" x14ac:dyDescent="0.25">
      <c r="A694" s="20"/>
      <c r="B694" s="23"/>
      <c r="C694" s="20"/>
      <c r="D694" s="2"/>
      <c r="E694" s="21"/>
      <c r="F694" s="2"/>
      <c r="G694" s="2"/>
      <c r="H694" s="2"/>
      <c r="I694" s="2"/>
      <c r="J694" s="2"/>
      <c r="K694" s="22"/>
      <c r="L694" s="21"/>
      <c r="M694" s="2"/>
      <c r="N694" s="2"/>
    </row>
    <row r="695" spans="1:14" s="24" customFormat="1" x14ac:dyDescent="0.25">
      <c r="A695" s="20"/>
      <c r="B695" s="23"/>
      <c r="C695" s="20"/>
      <c r="D695" s="2"/>
      <c r="E695" s="21"/>
      <c r="F695" s="2"/>
      <c r="G695" s="2"/>
      <c r="H695" s="2"/>
      <c r="I695" s="2"/>
      <c r="J695" s="2"/>
      <c r="K695" s="22"/>
      <c r="L695" s="21"/>
      <c r="M695" s="2"/>
      <c r="N695" s="2"/>
    </row>
    <row r="696" spans="1:14" s="24" customFormat="1" x14ac:dyDescent="0.25">
      <c r="A696" s="20"/>
      <c r="B696" s="23"/>
      <c r="C696" s="20"/>
      <c r="D696" s="2"/>
      <c r="E696" s="21"/>
      <c r="F696" s="2"/>
      <c r="G696" s="2"/>
      <c r="H696" s="2"/>
      <c r="I696" s="2"/>
      <c r="J696" s="2"/>
      <c r="K696" s="22"/>
      <c r="L696" s="21"/>
      <c r="M696" s="2"/>
      <c r="N696" s="2"/>
    </row>
    <row r="697" spans="1:14" s="24" customFormat="1" x14ac:dyDescent="0.25">
      <c r="A697" s="20"/>
      <c r="B697" s="23"/>
      <c r="C697" s="20"/>
      <c r="D697" s="2"/>
      <c r="E697" s="21"/>
      <c r="F697" s="2"/>
      <c r="G697" s="2"/>
      <c r="H697" s="2"/>
      <c r="I697" s="2"/>
      <c r="J697" s="2"/>
      <c r="K697" s="22"/>
      <c r="L697" s="21"/>
      <c r="M697" s="2"/>
      <c r="N697" s="2"/>
    </row>
    <row r="698" spans="1:14" s="24" customFormat="1" x14ac:dyDescent="0.25">
      <c r="A698" s="20"/>
      <c r="B698" s="23"/>
      <c r="C698" s="20"/>
      <c r="D698" s="2"/>
      <c r="E698" s="21"/>
      <c r="F698" s="2"/>
      <c r="G698" s="2"/>
      <c r="H698" s="2"/>
      <c r="I698" s="2"/>
      <c r="J698" s="2"/>
      <c r="K698" s="22"/>
      <c r="L698" s="21"/>
      <c r="M698" s="2"/>
      <c r="N698" s="2"/>
    </row>
    <row r="699" spans="1:14" s="24" customFormat="1" x14ac:dyDescent="0.25">
      <c r="A699" s="20"/>
      <c r="B699" s="23"/>
      <c r="C699" s="20"/>
      <c r="D699" s="2"/>
      <c r="E699" s="21"/>
      <c r="F699" s="2"/>
      <c r="G699" s="2"/>
      <c r="H699" s="2"/>
      <c r="I699" s="2"/>
      <c r="J699" s="2"/>
      <c r="K699" s="22"/>
      <c r="L699" s="21"/>
      <c r="M699" s="2"/>
      <c r="N699" s="2"/>
    </row>
    <row r="700" spans="1:14" s="24" customFormat="1" x14ac:dyDescent="0.25">
      <c r="A700" s="20"/>
      <c r="B700" s="23"/>
      <c r="C700" s="20"/>
      <c r="D700" s="2"/>
      <c r="E700" s="21"/>
      <c r="F700" s="2"/>
      <c r="G700" s="2"/>
      <c r="H700" s="2"/>
      <c r="I700" s="2"/>
      <c r="J700" s="2"/>
      <c r="K700" s="22"/>
      <c r="L700" s="21"/>
      <c r="M700" s="2"/>
      <c r="N700" s="2"/>
    </row>
    <row r="701" spans="1:14" s="24" customFormat="1" x14ac:dyDescent="0.25">
      <c r="A701" s="20"/>
      <c r="B701" s="23"/>
      <c r="C701" s="20"/>
      <c r="D701" s="2"/>
      <c r="E701" s="21"/>
      <c r="F701" s="2"/>
      <c r="G701" s="2"/>
      <c r="H701" s="2"/>
      <c r="I701" s="2"/>
      <c r="J701" s="2"/>
      <c r="K701" s="22"/>
      <c r="L701" s="21"/>
      <c r="M701" s="2"/>
      <c r="N701" s="2"/>
    </row>
    <row r="702" spans="1:14" s="24" customFormat="1" x14ac:dyDescent="0.25">
      <c r="A702" s="20"/>
      <c r="B702" s="23"/>
      <c r="C702" s="20"/>
      <c r="D702" s="2"/>
      <c r="E702" s="21"/>
      <c r="F702" s="2"/>
      <c r="G702" s="2"/>
      <c r="H702" s="2"/>
      <c r="I702" s="2"/>
      <c r="J702" s="2"/>
      <c r="K702" s="22"/>
      <c r="L702" s="21"/>
      <c r="M702" s="2"/>
      <c r="N702" s="2"/>
    </row>
    <row r="703" spans="1:14" s="24" customFormat="1" x14ac:dyDescent="0.25">
      <c r="A703" s="20"/>
      <c r="B703" s="23"/>
      <c r="C703" s="20"/>
      <c r="D703" s="2"/>
      <c r="E703" s="21"/>
      <c r="F703" s="2"/>
      <c r="G703" s="2"/>
      <c r="H703" s="2"/>
      <c r="I703" s="2"/>
      <c r="J703" s="2"/>
      <c r="K703" s="22"/>
      <c r="L703" s="21"/>
      <c r="M703" s="2"/>
      <c r="N703" s="2"/>
    </row>
    <row r="704" spans="1:14" s="24" customFormat="1" x14ac:dyDescent="0.25">
      <c r="A704" s="20"/>
      <c r="B704" s="23"/>
      <c r="C704" s="20"/>
      <c r="D704" s="2"/>
      <c r="E704" s="21"/>
      <c r="F704" s="2"/>
      <c r="G704" s="2"/>
      <c r="H704" s="2"/>
      <c r="I704" s="2"/>
      <c r="J704" s="2"/>
      <c r="K704" s="22"/>
      <c r="L704" s="21"/>
      <c r="M704" s="2"/>
      <c r="N704" s="2"/>
    </row>
    <row r="705" spans="1:14" s="24" customFormat="1" x14ac:dyDescent="0.25">
      <c r="A705" s="20"/>
      <c r="B705" s="23"/>
      <c r="C705" s="20"/>
      <c r="D705" s="2"/>
      <c r="E705" s="21"/>
      <c r="F705" s="2"/>
      <c r="G705" s="2"/>
      <c r="H705" s="2"/>
      <c r="I705" s="2"/>
      <c r="J705" s="2"/>
      <c r="K705" s="22"/>
      <c r="L705" s="21"/>
      <c r="M705" s="2"/>
      <c r="N705" s="2"/>
    </row>
    <row r="706" spans="1:14" s="24" customFormat="1" x14ac:dyDescent="0.25">
      <c r="A706" s="20"/>
      <c r="B706" s="23"/>
      <c r="C706" s="20"/>
      <c r="D706" s="2"/>
      <c r="E706" s="21"/>
      <c r="F706" s="2"/>
      <c r="G706" s="2"/>
      <c r="H706" s="2"/>
      <c r="I706" s="2"/>
      <c r="J706" s="2"/>
      <c r="K706" s="22"/>
      <c r="L706" s="21"/>
      <c r="M706" s="2"/>
      <c r="N706" s="2"/>
    </row>
    <row r="707" spans="1:14" s="24" customFormat="1" x14ac:dyDescent="0.25">
      <c r="A707" s="20"/>
      <c r="B707" s="23"/>
      <c r="C707" s="20"/>
      <c r="D707" s="2"/>
      <c r="E707" s="21"/>
      <c r="F707" s="2"/>
      <c r="G707" s="2"/>
      <c r="H707" s="2"/>
      <c r="I707" s="2"/>
      <c r="J707" s="2"/>
      <c r="K707" s="22"/>
      <c r="L707" s="21"/>
      <c r="M707" s="2"/>
      <c r="N707" s="2"/>
    </row>
    <row r="708" spans="1:14" s="24" customFormat="1" x14ac:dyDescent="0.25">
      <c r="A708" s="20"/>
      <c r="B708" s="23"/>
      <c r="C708" s="20"/>
      <c r="D708" s="2"/>
      <c r="E708" s="21"/>
      <c r="F708" s="2"/>
      <c r="G708" s="2"/>
      <c r="H708" s="2"/>
      <c r="I708" s="2"/>
      <c r="J708" s="2"/>
      <c r="K708" s="22"/>
      <c r="L708" s="21"/>
      <c r="M708" s="2"/>
      <c r="N708" s="2"/>
    </row>
    <row r="709" spans="1:14" s="24" customFormat="1" x14ac:dyDescent="0.25">
      <c r="A709" s="20"/>
      <c r="B709" s="23"/>
      <c r="C709" s="20"/>
      <c r="D709" s="2"/>
      <c r="E709" s="21"/>
      <c r="F709" s="2"/>
      <c r="G709" s="2"/>
      <c r="H709" s="2"/>
      <c r="I709" s="2"/>
      <c r="J709" s="2"/>
      <c r="K709" s="22"/>
      <c r="L709" s="21"/>
      <c r="M709" s="2"/>
      <c r="N709" s="2"/>
    </row>
    <row r="710" spans="1:14" s="24" customFormat="1" x14ac:dyDescent="0.25">
      <c r="A710" s="20"/>
      <c r="B710" s="23"/>
      <c r="C710" s="20"/>
      <c r="D710" s="2"/>
      <c r="E710" s="21"/>
      <c r="F710" s="2"/>
      <c r="G710" s="2"/>
      <c r="H710" s="2"/>
      <c r="I710" s="2"/>
      <c r="J710" s="2"/>
      <c r="K710" s="22"/>
      <c r="L710" s="21"/>
      <c r="M710" s="2"/>
      <c r="N710" s="2"/>
    </row>
    <row r="711" spans="1:14" s="24" customFormat="1" x14ac:dyDescent="0.25">
      <c r="A711" s="20"/>
      <c r="B711" s="23"/>
      <c r="C711" s="20"/>
      <c r="D711" s="2"/>
      <c r="E711" s="21"/>
      <c r="F711" s="2"/>
      <c r="G711" s="2"/>
      <c r="H711" s="2"/>
      <c r="I711" s="2"/>
      <c r="J711" s="2"/>
      <c r="K711" s="22"/>
      <c r="L711" s="21"/>
      <c r="M711" s="2"/>
      <c r="N711" s="2"/>
    </row>
    <row r="712" spans="1:14" s="24" customFormat="1" x14ac:dyDescent="0.25">
      <c r="A712" s="20"/>
      <c r="B712" s="23"/>
      <c r="C712" s="20"/>
      <c r="D712" s="2"/>
      <c r="E712" s="21"/>
      <c r="F712" s="2"/>
      <c r="G712" s="2"/>
      <c r="H712" s="2"/>
      <c r="I712" s="2"/>
      <c r="J712" s="2"/>
      <c r="K712" s="22"/>
      <c r="L712" s="21"/>
      <c r="M712" s="2"/>
      <c r="N712" s="2"/>
    </row>
    <row r="713" spans="1:14" s="24" customFormat="1" x14ac:dyDescent="0.25">
      <c r="A713" s="20"/>
      <c r="B713" s="23"/>
      <c r="C713" s="20"/>
      <c r="D713" s="2"/>
      <c r="E713" s="21"/>
      <c r="F713" s="2"/>
      <c r="G713" s="2"/>
      <c r="H713" s="2"/>
      <c r="I713" s="2"/>
      <c r="J713" s="2"/>
      <c r="K713" s="22"/>
      <c r="L713" s="21"/>
      <c r="M713" s="2"/>
      <c r="N713" s="2"/>
    </row>
    <row r="714" spans="1:14" s="24" customFormat="1" x14ac:dyDescent="0.25">
      <c r="A714" s="20"/>
      <c r="B714" s="23"/>
      <c r="C714" s="20"/>
      <c r="D714" s="2"/>
      <c r="E714" s="21"/>
      <c r="F714" s="2"/>
      <c r="G714" s="2"/>
      <c r="H714" s="2"/>
      <c r="I714" s="2"/>
      <c r="J714" s="2"/>
      <c r="K714" s="22"/>
      <c r="L714" s="21"/>
      <c r="M714" s="2"/>
      <c r="N714" s="2"/>
    </row>
    <row r="715" spans="1:14" s="24" customFormat="1" x14ac:dyDescent="0.25">
      <c r="A715" s="20"/>
      <c r="B715" s="23"/>
      <c r="C715" s="20"/>
      <c r="D715" s="2"/>
      <c r="E715" s="21"/>
      <c r="F715" s="2"/>
      <c r="G715" s="2"/>
      <c r="H715" s="2"/>
      <c r="I715" s="2"/>
      <c r="J715" s="2"/>
      <c r="K715" s="22"/>
      <c r="L715" s="21"/>
      <c r="M715" s="2"/>
      <c r="N715" s="2"/>
    </row>
    <row r="716" spans="1:14" s="24" customFormat="1" x14ac:dyDescent="0.25">
      <c r="A716" s="20"/>
      <c r="B716" s="23"/>
      <c r="C716" s="20"/>
      <c r="D716" s="2"/>
      <c r="E716" s="21"/>
      <c r="F716" s="2"/>
      <c r="G716" s="2"/>
      <c r="H716" s="2"/>
      <c r="I716" s="2"/>
      <c r="J716" s="2"/>
      <c r="K716" s="22"/>
      <c r="L716" s="21"/>
      <c r="M716" s="2"/>
      <c r="N716" s="2"/>
    </row>
    <row r="717" spans="1:14" s="24" customFormat="1" x14ac:dyDescent="0.25">
      <c r="A717" s="20"/>
      <c r="B717" s="23"/>
      <c r="C717" s="20"/>
      <c r="D717" s="2"/>
      <c r="E717" s="21"/>
      <c r="F717" s="2"/>
      <c r="G717" s="2"/>
      <c r="H717" s="2"/>
      <c r="I717" s="2"/>
      <c r="J717" s="2"/>
      <c r="K717" s="22"/>
      <c r="L717" s="21"/>
      <c r="M717" s="2"/>
      <c r="N717" s="2"/>
    </row>
    <row r="718" spans="1:14" s="24" customFormat="1" x14ac:dyDescent="0.25">
      <c r="A718" s="20"/>
      <c r="B718" s="23"/>
      <c r="C718" s="20"/>
      <c r="D718" s="2"/>
      <c r="E718" s="21"/>
      <c r="F718" s="2"/>
      <c r="G718" s="2"/>
      <c r="H718" s="2"/>
      <c r="I718" s="2"/>
      <c r="J718" s="2"/>
      <c r="K718" s="22"/>
      <c r="L718" s="21"/>
      <c r="M718" s="2"/>
      <c r="N718" s="2"/>
    </row>
    <row r="719" spans="1:14" s="24" customFormat="1" x14ac:dyDescent="0.25">
      <c r="A719" s="20"/>
      <c r="B719" s="23"/>
      <c r="C719" s="20"/>
      <c r="D719" s="2"/>
      <c r="E719" s="21"/>
      <c r="F719" s="2"/>
      <c r="G719" s="2"/>
      <c r="H719" s="2"/>
      <c r="I719" s="2"/>
      <c r="J719" s="2"/>
      <c r="K719" s="22"/>
      <c r="L719" s="21"/>
      <c r="M719" s="2"/>
      <c r="N719" s="2"/>
    </row>
    <row r="720" spans="1:14" s="24" customFormat="1" x14ac:dyDescent="0.25">
      <c r="A720" s="20"/>
      <c r="B720" s="23"/>
      <c r="C720" s="20"/>
      <c r="D720" s="2"/>
      <c r="E720" s="21"/>
      <c r="F720" s="2"/>
      <c r="G720" s="2"/>
      <c r="H720" s="2"/>
      <c r="I720" s="2"/>
      <c r="J720" s="2"/>
      <c r="K720" s="22"/>
      <c r="L720" s="21"/>
      <c r="M720" s="2"/>
      <c r="N720" s="2"/>
    </row>
    <row r="721" spans="1:14" s="24" customFormat="1" x14ac:dyDescent="0.25">
      <c r="A721" s="20"/>
      <c r="B721" s="23"/>
      <c r="C721" s="20"/>
      <c r="D721" s="2"/>
      <c r="E721" s="21"/>
      <c r="F721" s="2"/>
      <c r="G721" s="2"/>
      <c r="H721" s="2"/>
      <c r="I721" s="2"/>
      <c r="J721" s="2"/>
      <c r="K721" s="22"/>
      <c r="L721" s="21"/>
      <c r="M721" s="2"/>
      <c r="N721" s="2"/>
    </row>
    <row r="722" spans="1:14" s="24" customFormat="1" x14ac:dyDescent="0.25">
      <c r="A722" s="20"/>
      <c r="B722" s="23"/>
      <c r="C722" s="20"/>
      <c r="D722" s="2"/>
      <c r="E722" s="21"/>
      <c r="F722" s="2"/>
      <c r="G722" s="2"/>
      <c r="H722" s="2"/>
      <c r="I722" s="2"/>
      <c r="J722" s="2"/>
      <c r="K722" s="22"/>
      <c r="L722" s="21"/>
      <c r="M722" s="2"/>
      <c r="N722" s="2"/>
    </row>
    <row r="723" spans="1:14" s="24" customFormat="1" x14ac:dyDescent="0.25">
      <c r="A723" s="20"/>
      <c r="B723" s="23"/>
      <c r="C723" s="20"/>
      <c r="D723" s="2"/>
      <c r="E723" s="21"/>
      <c r="F723" s="2"/>
      <c r="G723" s="2"/>
      <c r="H723" s="2"/>
      <c r="I723" s="2"/>
      <c r="J723" s="2"/>
      <c r="K723" s="22"/>
      <c r="L723" s="21"/>
      <c r="M723" s="2"/>
      <c r="N723" s="2"/>
    </row>
    <row r="724" spans="1:14" s="24" customFormat="1" x14ac:dyDescent="0.25">
      <c r="A724" s="20"/>
      <c r="B724" s="23"/>
      <c r="C724" s="20"/>
      <c r="D724" s="2"/>
      <c r="E724" s="21"/>
      <c r="F724" s="2"/>
      <c r="G724" s="2"/>
      <c r="H724" s="2"/>
      <c r="I724" s="2"/>
      <c r="J724" s="2"/>
      <c r="K724" s="22"/>
      <c r="L724" s="21"/>
      <c r="M724" s="2"/>
      <c r="N724" s="2"/>
    </row>
    <row r="725" spans="1:14" s="24" customFormat="1" x14ac:dyDescent="0.25">
      <c r="A725" s="20"/>
      <c r="B725" s="23"/>
      <c r="C725" s="20"/>
      <c r="D725" s="2"/>
      <c r="E725" s="21"/>
      <c r="F725" s="2"/>
      <c r="G725" s="2"/>
      <c r="H725" s="2"/>
      <c r="I725" s="2"/>
      <c r="J725" s="2"/>
      <c r="K725" s="22"/>
      <c r="L725" s="21"/>
      <c r="M725" s="2"/>
      <c r="N725" s="2"/>
    </row>
    <row r="726" spans="1:14" s="24" customFormat="1" x14ac:dyDescent="0.25">
      <c r="A726" s="20"/>
      <c r="B726" s="23"/>
      <c r="C726" s="20"/>
      <c r="D726" s="2"/>
      <c r="E726" s="21"/>
      <c r="F726" s="2"/>
      <c r="G726" s="2"/>
      <c r="H726" s="2"/>
      <c r="I726" s="2"/>
      <c r="J726" s="2"/>
      <c r="K726" s="22"/>
      <c r="L726" s="21"/>
      <c r="M726" s="2"/>
      <c r="N726" s="2"/>
    </row>
    <row r="727" spans="1:14" s="24" customFormat="1" x14ac:dyDescent="0.25">
      <c r="A727" s="20"/>
      <c r="B727" s="23"/>
      <c r="C727" s="20"/>
      <c r="D727" s="2"/>
      <c r="E727" s="21"/>
      <c r="F727" s="2"/>
      <c r="G727" s="2"/>
      <c r="H727" s="2"/>
      <c r="I727" s="2"/>
      <c r="J727" s="2"/>
      <c r="K727" s="22"/>
      <c r="L727" s="21"/>
      <c r="M727" s="2"/>
      <c r="N727" s="2"/>
    </row>
    <row r="728" spans="1:14" s="24" customFormat="1" x14ac:dyDescent="0.25">
      <c r="A728" s="20"/>
      <c r="B728" s="23"/>
      <c r="C728" s="20"/>
      <c r="D728" s="2"/>
      <c r="E728" s="21"/>
      <c r="F728" s="2"/>
      <c r="G728" s="2"/>
      <c r="H728" s="2"/>
      <c r="I728" s="2"/>
      <c r="J728" s="2"/>
      <c r="K728" s="22"/>
      <c r="L728" s="21"/>
      <c r="M728" s="2"/>
      <c r="N728" s="2"/>
    </row>
    <row r="729" spans="1:14" s="24" customFormat="1" x14ac:dyDescent="0.25">
      <c r="A729" s="20"/>
      <c r="B729" s="23"/>
      <c r="C729" s="20"/>
      <c r="D729" s="2"/>
      <c r="E729" s="21"/>
      <c r="F729" s="2"/>
      <c r="G729" s="2"/>
      <c r="H729" s="2"/>
      <c r="I729" s="2"/>
      <c r="J729" s="2"/>
      <c r="K729" s="22"/>
      <c r="L729" s="21"/>
      <c r="M729" s="2"/>
      <c r="N729" s="2"/>
    </row>
    <row r="730" spans="1:14" s="24" customFormat="1" x14ac:dyDescent="0.25">
      <c r="A730" s="20"/>
      <c r="B730" s="23"/>
      <c r="C730" s="20"/>
      <c r="D730" s="2"/>
      <c r="E730" s="21"/>
      <c r="F730" s="2"/>
      <c r="G730" s="2"/>
      <c r="H730" s="2"/>
      <c r="I730" s="2"/>
      <c r="J730" s="2"/>
      <c r="K730" s="22"/>
      <c r="L730" s="21"/>
      <c r="M730" s="2"/>
      <c r="N730" s="2"/>
    </row>
    <row r="731" spans="1:14" s="24" customFormat="1" x14ac:dyDescent="0.25">
      <c r="A731" s="20"/>
      <c r="B731" s="23"/>
      <c r="C731" s="20"/>
      <c r="D731" s="2"/>
      <c r="E731" s="21"/>
      <c r="F731" s="2"/>
      <c r="G731" s="2"/>
      <c r="H731" s="2"/>
      <c r="I731" s="2"/>
      <c r="J731" s="2"/>
      <c r="K731" s="22"/>
      <c r="L731" s="21"/>
      <c r="M731" s="2"/>
      <c r="N731" s="2"/>
    </row>
    <row r="732" spans="1:14" s="24" customFormat="1" x14ac:dyDescent="0.25">
      <c r="A732" s="20"/>
      <c r="B732" s="23"/>
      <c r="C732" s="20"/>
      <c r="D732" s="2"/>
      <c r="E732" s="21"/>
      <c r="F732" s="2"/>
      <c r="G732" s="2"/>
      <c r="H732" s="2"/>
      <c r="I732" s="2"/>
      <c r="J732" s="2"/>
      <c r="K732" s="22"/>
      <c r="L732" s="21"/>
      <c r="M732" s="2"/>
      <c r="N732" s="2"/>
    </row>
    <row r="733" spans="1:14" s="24" customFormat="1" x14ac:dyDescent="0.25">
      <c r="A733" s="20"/>
      <c r="B733" s="23"/>
      <c r="C733" s="20"/>
      <c r="D733" s="2"/>
      <c r="E733" s="21"/>
      <c r="F733" s="2"/>
      <c r="G733" s="2"/>
      <c r="H733" s="2"/>
      <c r="I733" s="2"/>
      <c r="J733" s="2"/>
      <c r="K733" s="22"/>
      <c r="L733" s="21"/>
      <c r="M733" s="2"/>
      <c r="N733" s="2"/>
    </row>
    <row r="734" spans="1:14" s="24" customFormat="1" x14ac:dyDescent="0.25">
      <c r="A734" s="20"/>
      <c r="B734" s="23"/>
      <c r="C734" s="20"/>
      <c r="D734" s="2"/>
      <c r="E734" s="21"/>
      <c r="F734" s="2"/>
      <c r="G734" s="2"/>
      <c r="H734" s="2"/>
      <c r="I734" s="2"/>
      <c r="J734" s="2"/>
      <c r="K734" s="22"/>
      <c r="L734" s="21"/>
      <c r="M734" s="2"/>
      <c r="N734" s="2"/>
    </row>
    <row r="735" spans="1:14" s="24" customFormat="1" x14ac:dyDescent="0.25">
      <c r="A735" s="20"/>
      <c r="B735" s="23"/>
      <c r="C735" s="20"/>
      <c r="D735" s="2"/>
      <c r="E735" s="21"/>
      <c r="F735" s="2"/>
      <c r="G735" s="2"/>
      <c r="H735" s="2"/>
      <c r="I735" s="2"/>
      <c r="J735" s="2"/>
      <c r="K735" s="22"/>
      <c r="L735" s="21"/>
      <c r="M735" s="2"/>
      <c r="N735" s="2"/>
    </row>
    <row r="736" spans="1:14" s="24" customFormat="1" x14ac:dyDescent="0.25">
      <c r="A736" s="20"/>
      <c r="B736" s="23"/>
      <c r="C736" s="20"/>
      <c r="D736" s="2"/>
      <c r="E736" s="21"/>
      <c r="F736" s="2"/>
      <c r="G736" s="2"/>
      <c r="H736" s="2"/>
      <c r="I736" s="2"/>
      <c r="J736" s="2"/>
      <c r="K736" s="22"/>
      <c r="L736" s="21"/>
      <c r="M736" s="2"/>
      <c r="N736" s="2"/>
    </row>
    <row r="737" spans="1:14" s="24" customFormat="1" x14ac:dyDescent="0.25">
      <c r="A737" s="20"/>
      <c r="B737" s="23"/>
      <c r="C737" s="20"/>
      <c r="D737" s="2"/>
      <c r="E737" s="21"/>
      <c r="F737" s="2"/>
      <c r="G737" s="2"/>
      <c r="H737" s="2"/>
      <c r="I737" s="2"/>
      <c r="J737" s="2"/>
      <c r="K737" s="22"/>
      <c r="L737" s="21"/>
      <c r="M737" s="2"/>
      <c r="N737" s="2"/>
    </row>
    <row r="738" spans="1:14" s="24" customFormat="1" x14ac:dyDescent="0.25">
      <c r="A738" s="20"/>
      <c r="B738" s="23"/>
      <c r="C738" s="20"/>
      <c r="D738" s="2"/>
      <c r="E738" s="21"/>
      <c r="F738" s="2"/>
      <c r="G738" s="2"/>
      <c r="H738" s="2"/>
      <c r="I738" s="2"/>
      <c r="J738" s="2"/>
      <c r="K738" s="22"/>
      <c r="L738" s="21"/>
      <c r="M738" s="2"/>
      <c r="N738" s="2"/>
    </row>
    <row r="739" spans="1:14" s="24" customFormat="1" x14ac:dyDescent="0.25">
      <c r="A739" s="20"/>
      <c r="B739" s="23"/>
      <c r="C739" s="20"/>
      <c r="D739" s="2"/>
      <c r="E739" s="21"/>
      <c r="F739" s="2"/>
      <c r="G739" s="2"/>
      <c r="H739" s="2"/>
      <c r="I739" s="2"/>
      <c r="J739" s="2"/>
      <c r="K739" s="22"/>
      <c r="L739" s="21"/>
      <c r="M739" s="2"/>
      <c r="N739" s="2"/>
    </row>
    <row r="740" spans="1:14" s="24" customFormat="1" x14ac:dyDescent="0.25">
      <c r="A740" s="20"/>
      <c r="B740" s="23"/>
      <c r="C740" s="20"/>
      <c r="D740" s="2"/>
      <c r="E740" s="21"/>
      <c r="F740" s="2"/>
      <c r="G740" s="2"/>
      <c r="H740" s="2"/>
      <c r="I740" s="2"/>
      <c r="J740" s="2"/>
      <c r="K740" s="22"/>
      <c r="L740" s="21"/>
      <c r="M740" s="2"/>
      <c r="N740" s="2"/>
    </row>
    <row r="741" spans="1:14" s="24" customFormat="1" x14ac:dyDescent="0.25">
      <c r="A741" s="20"/>
      <c r="B741" s="23"/>
      <c r="C741" s="20"/>
      <c r="D741" s="2"/>
      <c r="E741" s="21"/>
      <c r="F741" s="2"/>
      <c r="G741" s="2"/>
      <c r="H741" s="2"/>
      <c r="I741" s="2"/>
      <c r="J741" s="2"/>
      <c r="K741" s="22"/>
      <c r="L741" s="21"/>
      <c r="M741" s="2"/>
      <c r="N741" s="2"/>
    </row>
    <row r="742" spans="1:14" s="24" customFormat="1" x14ac:dyDescent="0.25">
      <c r="A742" s="20"/>
      <c r="B742" s="23"/>
      <c r="C742" s="20"/>
      <c r="D742" s="2"/>
      <c r="E742" s="21"/>
      <c r="F742" s="2"/>
      <c r="G742" s="2"/>
      <c r="H742" s="2"/>
      <c r="I742" s="2"/>
      <c r="J742" s="2"/>
      <c r="K742" s="22"/>
      <c r="L742" s="21"/>
      <c r="M742" s="2"/>
      <c r="N742" s="2"/>
    </row>
    <row r="743" spans="1:14" s="24" customFormat="1" x14ac:dyDescent="0.25">
      <c r="A743" s="20"/>
      <c r="B743" s="23"/>
      <c r="C743" s="20"/>
      <c r="D743" s="2"/>
      <c r="E743" s="21"/>
      <c r="F743" s="2"/>
      <c r="G743" s="2"/>
      <c r="H743" s="2"/>
      <c r="I743" s="2"/>
      <c r="J743" s="2"/>
      <c r="K743" s="22"/>
      <c r="L743" s="21"/>
      <c r="M743" s="2"/>
      <c r="N743" s="2"/>
    </row>
    <row r="744" spans="1:14" s="24" customFormat="1" x14ac:dyDescent="0.25">
      <c r="A744" s="20"/>
      <c r="B744" s="23"/>
      <c r="C744" s="20"/>
      <c r="D744" s="2"/>
      <c r="E744" s="21"/>
      <c r="F744" s="2"/>
      <c r="G744" s="2"/>
      <c r="H744" s="2"/>
      <c r="I744" s="2"/>
      <c r="J744" s="2"/>
      <c r="K744" s="22"/>
      <c r="L744" s="21"/>
      <c r="M744" s="2"/>
      <c r="N744" s="2"/>
    </row>
    <row r="745" spans="1:14" s="24" customFormat="1" x14ac:dyDescent="0.25">
      <c r="A745" s="20"/>
      <c r="B745" s="23"/>
      <c r="C745" s="20"/>
      <c r="D745" s="2"/>
      <c r="E745" s="21"/>
      <c r="F745" s="2"/>
      <c r="G745" s="2"/>
      <c r="H745" s="2"/>
      <c r="I745" s="2"/>
      <c r="J745" s="2"/>
      <c r="K745" s="22"/>
      <c r="L745" s="21"/>
      <c r="M745" s="2"/>
      <c r="N745" s="2"/>
    </row>
    <row r="746" spans="1:14" s="24" customFormat="1" x14ac:dyDescent="0.25">
      <c r="A746" s="20"/>
      <c r="B746" s="23"/>
      <c r="C746" s="20"/>
      <c r="D746" s="2"/>
      <c r="E746" s="21"/>
      <c r="F746" s="2"/>
      <c r="G746" s="2"/>
      <c r="H746" s="2"/>
      <c r="I746" s="2"/>
      <c r="J746" s="2"/>
      <c r="K746" s="22"/>
      <c r="L746" s="21"/>
      <c r="M746" s="2"/>
      <c r="N746" s="2"/>
    </row>
    <row r="747" spans="1:14" s="24" customFormat="1" x14ac:dyDescent="0.25">
      <c r="A747" s="20"/>
      <c r="B747" s="23"/>
      <c r="C747" s="20"/>
      <c r="D747" s="2"/>
      <c r="E747" s="21"/>
      <c r="F747" s="2"/>
      <c r="G747" s="2"/>
      <c r="H747" s="2"/>
      <c r="I747" s="2"/>
      <c r="J747" s="2"/>
      <c r="K747" s="22"/>
      <c r="L747" s="21"/>
      <c r="M747" s="2"/>
      <c r="N747" s="2"/>
    </row>
    <row r="748" spans="1:14" s="24" customFormat="1" x14ac:dyDescent="0.25">
      <c r="A748" s="20"/>
      <c r="B748" s="23"/>
      <c r="C748" s="20"/>
      <c r="D748" s="2"/>
      <c r="E748" s="21"/>
      <c r="F748" s="2"/>
      <c r="G748" s="2"/>
      <c r="H748" s="2"/>
      <c r="I748" s="2"/>
      <c r="J748" s="2"/>
      <c r="K748" s="22"/>
      <c r="L748" s="21"/>
      <c r="M748" s="2"/>
      <c r="N748" s="2"/>
    </row>
    <row r="749" spans="1:14" s="24" customFormat="1" x14ac:dyDescent="0.25">
      <c r="A749" s="20"/>
      <c r="B749" s="23"/>
      <c r="C749" s="20"/>
      <c r="D749" s="2"/>
      <c r="E749" s="21"/>
      <c r="F749" s="2"/>
      <c r="G749" s="2"/>
      <c r="H749" s="2"/>
      <c r="I749" s="2"/>
      <c r="J749" s="2"/>
      <c r="K749" s="22"/>
      <c r="L749" s="21"/>
      <c r="M749" s="2"/>
      <c r="N749" s="2"/>
    </row>
    <row r="750" spans="1:14" s="24" customFormat="1" x14ac:dyDescent="0.25">
      <c r="A750" s="20"/>
      <c r="B750" s="23"/>
      <c r="C750" s="20"/>
      <c r="D750" s="2"/>
      <c r="E750" s="21"/>
      <c r="F750" s="2"/>
      <c r="G750" s="2"/>
      <c r="H750" s="2"/>
      <c r="I750" s="2"/>
      <c r="J750" s="2"/>
      <c r="K750" s="22"/>
      <c r="L750" s="21"/>
      <c r="M750" s="2"/>
      <c r="N750" s="2"/>
    </row>
    <row r="751" spans="1:14" s="24" customFormat="1" x14ac:dyDescent="0.25">
      <c r="A751" s="20"/>
      <c r="B751" s="23"/>
      <c r="C751" s="20"/>
      <c r="D751" s="2"/>
      <c r="E751" s="21"/>
      <c r="F751" s="2"/>
      <c r="G751" s="2"/>
      <c r="H751" s="2"/>
      <c r="I751" s="2"/>
      <c r="J751" s="2"/>
      <c r="K751" s="22"/>
      <c r="L751" s="21"/>
      <c r="M751" s="2"/>
      <c r="N751" s="2"/>
    </row>
    <row r="752" spans="1:14" s="24" customFormat="1" x14ac:dyDescent="0.25">
      <c r="A752" s="20"/>
      <c r="B752" s="23"/>
      <c r="C752" s="20"/>
      <c r="D752" s="2"/>
      <c r="E752" s="21"/>
      <c r="F752" s="2"/>
      <c r="G752" s="2"/>
      <c r="H752" s="2"/>
      <c r="I752" s="2"/>
      <c r="J752" s="2"/>
      <c r="K752" s="22"/>
      <c r="L752" s="21"/>
      <c r="M752" s="2"/>
      <c r="N752" s="2"/>
    </row>
    <row r="753" spans="1:14" s="24" customFormat="1" x14ac:dyDescent="0.25">
      <c r="A753" s="20"/>
      <c r="B753" s="23"/>
      <c r="C753" s="20"/>
      <c r="D753" s="2"/>
      <c r="E753" s="21"/>
      <c r="F753" s="2"/>
      <c r="G753" s="2"/>
      <c r="H753" s="2"/>
      <c r="I753" s="2"/>
      <c r="J753" s="2"/>
      <c r="K753" s="22"/>
      <c r="L753" s="21"/>
      <c r="M753" s="2"/>
      <c r="N753" s="2"/>
    </row>
    <row r="754" spans="1:14" s="24" customFormat="1" x14ac:dyDescent="0.25">
      <c r="A754" s="20"/>
      <c r="B754" s="23"/>
      <c r="C754" s="20"/>
      <c r="D754" s="2"/>
      <c r="E754" s="21"/>
      <c r="F754" s="2"/>
      <c r="G754" s="2"/>
      <c r="H754" s="2"/>
      <c r="I754" s="2"/>
      <c r="J754" s="2"/>
      <c r="K754" s="22"/>
      <c r="L754" s="21"/>
      <c r="M754" s="2"/>
      <c r="N754" s="2"/>
    </row>
    <row r="755" spans="1:14" s="24" customFormat="1" x14ac:dyDescent="0.25">
      <c r="A755" s="20"/>
      <c r="B755" s="23"/>
      <c r="C755" s="20"/>
      <c r="D755" s="2"/>
      <c r="E755" s="21"/>
      <c r="F755" s="2"/>
      <c r="G755" s="2"/>
      <c r="H755" s="2"/>
      <c r="I755" s="2"/>
      <c r="J755" s="2"/>
      <c r="K755" s="22"/>
      <c r="L755" s="21"/>
      <c r="M755" s="2"/>
      <c r="N755" s="2"/>
    </row>
    <row r="756" spans="1:14" s="24" customFormat="1" x14ac:dyDescent="0.25">
      <c r="A756" s="20"/>
      <c r="B756" s="23"/>
      <c r="C756" s="20"/>
      <c r="D756" s="2"/>
      <c r="E756" s="21"/>
      <c r="F756" s="2"/>
      <c r="G756" s="2"/>
      <c r="H756" s="2"/>
      <c r="I756" s="2"/>
      <c r="J756" s="2"/>
      <c r="K756" s="22"/>
      <c r="L756" s="21"/>
      <c r="M756" s="2"/>
      <c r="N756" s="2"/>
    </row>
    <row r="757" spans="1:14" s="24" customFormat="1" x14ac:dyDescent="0.25">
      <c r="A757" s="20"/>
      <c r="B757" s="23"/>
      <c r="C757" s="20"/>
      <c r="D757" s="2"/>
      <c r="E757" s="21"/>
      <c r="F757" s="2"/>
      <c r="G757" s="2"/>
      <c r="H757" s="2"/>
      <c r="I757" s="2"/>
      <c r="J757" s="2"/>
      <c r="K757" s="22"/>
      <c r="L757" s="21"/>
      <c r="M757" s="2"/>
      <c r="N757" s="2"/>
    </row>
    <row r="758" spans="1:14" s="24" customFormat="1" x14ac:dyDescent="0.25">
      <c r="A758" s="20"/>
      <c r="B758" s="23"/>
      <c r="C758" s="20"/>
      <c r="D758" s="2"/>
      <c r="E758" s="21"/>
      <c r="F758" s="2"/>
      <c r="G758" s="2"/>
      <c r="H758" s="2"/>
      <c r="I758" s="2"/>
      <c r="J758" s="2"/>
      <c r="K758" s="22"/>
      <c r="L758" s="21"/>
      <c r="M758" s="2"/>
      <c r="N758" s="2"/>
    </row>
    <row r="759" spans="1:14" s="24" customFormat="1" x14ac:dyDescent="0.25">
      <c r="A759" s="20"/>
      <c r="B759" s="23"/>
      <c r="C759" s="20"/>
      <c r="D759" s="2"/>
      <c r="E759" s="21"/>
      <c r="F759" s="2"/>
      <c r="G759" s="2"/>
      <c r="H759" s="2"/>
      <c r="I759" s="2"/>
      <c r="J759" s="2"/>
      <c r="K759" s="22"/>
      <c r="L759" s="21"/>
      <c r="M759" s="2"/>
      <c r="N759" s="2"/>
    </row>
    <row r="760" spans="1:14" s="24" customFormat="1" x14ac:dyDescent="0.25">
      <c r="A760" s="20"/>
      <c r="B760" s="23"/>
      <c r="C760" s="20"/>
      <c r="D760" s="2"/>
      <c r="E760" s="21"/>
      <c r="F760" s="2"/>
      <c r="G760" s="2"/>
      <c r="H760" s="2"/>
      <c r="I760" s="2"/>
      <c r="J760" s="2"/>
      <c r="K760" s="22"/>
      <c r="L760" s="21"/>
      <c r="M760" s="2"/>
      <c r="N760" s="2"/>
    </row>
    <row r="761" spans="1:14" s="24" customFormat="1" x14ac:dyDescent="0.25">
      <c r="A761" s="20"/>
      <c r="B761" s="23"/>
      <c r="C761" s="20"/>
      <c r="D761" s="2"/>
      <c r="E761" s="21"/>
      <c r="F761" s="2"/>
      <c r="G761" s="2"/>
      <c r="H761" s="2"/>
      <c r="I761" s="2"/>
      <c r="J761" s="2"/>
      <c r="K761" s="22"/>
      <c r="L761" s="21"/>
      <c r="M761" s="2"/>
      <c r="N761" s="2"/>
    </row>
    <row r="762" spans="1:14" s="24" customFormat="1" x14ac:dyDescent="0.25">
      <c r="A762" s="20"/>
      <c r="B762" s="23"/>
      <c r="C762" s="20"/>
      <c r="D762" s="2"/>
      <c r="E762" s="21"/>
      <c r="F762" s="2"/>
      <c r="G762" s="2"/>
      <c r="H762" s="2"/>
      <c r="I762" s="2"/>
      <c r="J762" s="2"/>
      <c r="K762" s="22"/>
      <c r="L762" s="21"/>
      <c r="M762" s="2"/>
      <c r="N762" s="2"/>
    </row>
    <row r="763" spans="1:14" s="24" customFormat="1" x14ac:dyDescent="0.25">
      <c r="A763" s="20"/>
      <c r="B763" s="23"/>
      <c r="C763" s="20"/>
      <c r="D763" s="2"/>
      <c r="E763" s="21"/>
      <c r="F763" s="2"/>
      <c r="G763" s="2"/>
      <c r="H763" s="2"/>
      <c r="I763" s="2"/>
      <c r="J763" s="2"/>
      <c r="K763" s="22"/>
      <c r="L763" s="21"/>
      <c r="M763" s="2"/>
      <c r="N763" s="2"/>
    </row>
    <row r="764" spans="1:14" s="24" customFormat="1" x14ac:dyDescent="0.25">
      <c r="A764" s="20"/>
      <c r="B764" s="23"/>
      <c r="C764" s="20"/>
      <c r="D764" s="2"/>
      <c r="E764" s="21"/>
      <c r="F764" s="2"/>
      <c r="G764" s="2"/>
      <c r="H764" s="2"/>
      <c r="I764" s="2"/>
      <c r="J764" s="2"/>
      <c r="K764" s="22"/>
      <c r="L764" s="21"/>
      <c r="M764" s="2"/>
      <c r="N764" s="2"/>
    </row>
    <row r="765" spans="1:14" s="24" customFormat="1" x14ac:dyDescent="0.25">
      <c r="A765" s="20"/>
      <c r="B765" s="23"/>
      <c r="C765" s="20"/>
      <c r="D765" s="2"/>
      <c r="E765" s="21"/>
      <c r="F765" s="2"/>
      <c r="G765" s="2"/>
      <c r="H765" s="2"/>
      <c r="I765" s="2"/>
      <c r="J765" s="2"/>
      <c r="K765" s="22"/>
      <c r="L765" s="21"/>
      <c r="M765" s="2"/>
      <c r="N765" s="2"/>
    </row>
    <row r="766" spans="1:14" s="24" customFormat="1" x14ac:dyDescent="0.25">
      <c r="A766" s="20"/>
      <c r="B766" s="23"/>
      <c r="C766" s="20"/>
      <c r="D766" s="2"/>
      <c r="E766" s="21"/>
      <c r="F766" s="2"/>
      <c r="G766" s="2"/>
      <c r="H766" s="2"/>
      <c r="I766" s="2"/>
      <c r="J766" s="2"/>
      <c r="K766" s="22"/>
      <c r="L766" s="21"/>
      <c r="M766" s="2"/>
      <c r="N766" s="2"/>
    </row>
    <row r="767" spans="1:14" s="24" customFormat="1" x14ac:dyDescent="0.25">
      <c r="A767" s="20"/>
      <c r="B767" s="23"/>
      <c r="C767" s="20"/>
      <c r="D767" s="2"/>
      <c r="E767" s="21"/>
      <c r="F767" s="2"/>
      <c r="G767" s="2"/>
      <c r="H767" s="2"/>
      <c r="I767" s="2"/>
      <c r="J767" s="2"/>
      <c r="K767" s="22"/>
      <c r="L767" s="21"/>
      <c r="M767" s="2"/>
      <c r="N767" s="2"/>
    </row>
    <row r="768" spans="1:14" s="24" customFormat="1" x14ac:dyDescent="0.25">
      <c r="A768" s="20"/>
      <c r="B768" s="23"/>
      <c r="C768" s="20"/>
      <c r="D768" s="2"/>
      <c r="E768" s="21"/>
      <c r="F768" s="2"/>
      <c r="G768" s="2"/>
      <c r="H768" s="2"/>
      <c r="I768" s="2"/>
      <c r="J768" s="2"/>
      <c r="K768" s="22"/>
      <c r="L768" s="21"/>
      <c r="M768" s="2"/>
      <c r="N768" s="2"/>
    </row>
    <row r="769" spans="1:14" s="24" customFormat="1" x14ac:dyDescent="0.25">
      <c r="A769" s="20"/>
      <c r="B769" s="23"/>
      <c r="C769" s="20"/>
      <c r="D769" s="2"/>
      <c r="E769" s="21"/>
      <c r="F769" s="2"/>
      <c r="G769" s="2"/>
      <c r="H769" s="2"/>
      <c r="I769" s="2"/>
      <c r="J769" s="2"/>
      <c r="K769" s="22"/>
      <c r="L769" s="21"/>
      <c r="M769" s="2"/>
      <c r="N769" s="2"/>
    </row>
    <row r="770" spans="1:14" s="24" customFormat="1" x14ac:dyDescent="0.25">
      <c r="A770" s="20"/>
      <c r="B770" s="23"/>
      <c r="C770" s="20"/>
      <c r="D770" s="2"/>
      <c r="E770" s="21"/>
      <c r="F770" s="2"/>
      <c r="G770" s="2"/>
      <c r="H770" s="2"/>
      <c r="I770" s="2"/>
      <c r="J770" s="2"/>
      <c r="K770" s="22"/>
      <c r="L770" s="21"/>
      <c r="M770" s="2"/>
      <c r="N770" s="2"/>
    </row>
    <row r="771" spans="1:14" s="24" customFormat="1" x14ac:dyDescent="0.25">
      <c r="A771" s="20"/>
      <c r="B771" s="23"/>
      <c r="C771" s="20"/>
      <c r="D771" s="2"/>
      <c r="E771" s="21"/>
      <c r="F771" s="2"/>
      <c r="G771" s="2"/>
      <c r="H771" s="2"/>
      <c r="I771" s="2"/>
      <c r="J771" s="2"/>
      <c r="K771" s="22"/>
      <c r="L771" s="21"/>
      <c r="M771" s="2"/>
      <c r="N771" s="2"/>
    </row>
    <row r="772" spans="1:14" s="24" customFormat="1" x14ac:dyDescent="0.25">
      <c r="A772" s="20"/>
      <c r="B772" s="23"/>
      <c r="C772" s="20"/>
      <c r="D772" s="2"/>
      <c r="E772" s="21"/>
      <c r="F772" s="2"/>
      <c r="G772" s="2"/>
      <c r="H772" s="2"/>
      <c r="I772" s="2"/>
      <c r="J772" s="2"/>
      <c r="K772" s="22"/>
      <c r="L772" s="21"/>
      <c r="M772" s="2"/>
      <c r="N772" s="2"/>
    </row>
    <row r="773" spans="1:14" s="24" customFormat="1" x14ac:dyDescent="0.25">
      <c r="A773" s="20"/>
      <c r="B773" s="23"/>
      <c r="C773" s="20"/>
      <c r="D773" s="2"/>
      <c r="E773" s="21"/>
      <c r="F773" s="2"/>
      <c r="G773" s="2"/>
      <c r="H773" s="2"/>
      <c r="I773" s="2"/>
      <c r="J773" s="2"/>
      <c r="K773" s="22"/>
      <c r="L773" s="21"/>
      <c r="M773" s="2"/>
      <c r="N773" s="2"/>
    </row>
    <row r="774" spans="1:14" s="24" customFormat="1" x14ac:dyDescent="0.25">
      <c r="A774" s="20"/>
      <c r="B774" s="23"/>
      <c r="C774" s="20"/>
      <c r="D774" s="2"/>
      <c r="E774" s="21"/>
      <c r="F774" s="2"/>
      <c r="G774" s="2"/>
      <c r="H774" s="2"/>
      <c r="I774" s="2"/>
      <c r="J774" s="2"/>
      <c r="K774" s="22"/>
      <c r="L774" s="21"/>
      <c r="M774" s="2"/>
      <c r="N774" s="2"/>
    </row>
    <row r="775" spans="1:14" s="24" customFormat="1" x14ac:dyDescent="0.25">
      <c r="A775" s="20"/>
      <c r="B775" s="23"/>
      <c r="C775" s="20"/>
      <c r="D775" s="2"/>
      <c r="E775" s="21"/>
      <c r="F775" s="2"/>
      <c r="G775" s="2"/>
      <c r="H775" s="2"/>
      <c r="I775" s="2"/>
      <c r="J775" s="2"/>
      <c r="K775" s="22"/>
      <c r="L775" s="21"/>
      <c r="M775" s="2"/>
      <c r="N775" s="2"/>
    </row>
    <row r="776" spans="1:14" s="24" customFormat="1" x14ac:dyDescent="0.25">
      <c r="A776" s="20"/>
      <c r="B776" s="23"/>
      <c r="C776" s="20"/>
      <c r="D776" s="2"/>
      <c r="E776" s="21"/>
      <c r="F776" s="2"/>
      <c r="G776" s="2"/>
      <c r="H776" s="2"/>
      <c r="I776" s="2"/>
      <c r="J776" s="2"/>
      <c r="K776" s="22"/>
      <c r="L776" s="21"/>
      <c r="M776" s="2"/>
      <c r="N776" s="2"/>
    </row>
    <row r="777" spans="1:14" s="24" customFormat="1" x14ac:dyDescent="0.25">
      <c r="A777" s="20"/>
      <c r="B777" s="23"/>
      <c r="C777" s="20"/>
      <c r="D777" s="2"/>
      <c r="E777" s="21"/>
      <c r="F777" s="2"/>
      <c r="G777" s="2"/>
      <c r="H777" s="2"/>
      <c r="I777" s="2"/>
      <c r="J777" s="2"/>
      <c r="K777" s="22"/>
      <c r="L777" s="21"/>
      <c r="M777" s="2"/>
      <c r="N777" s="2"/>
    </row>
    <row r="778" spans="1:14" s="24" customFormat="1" x14ac:dyDescent="0.25">
      <c r="A778" s="20"/>
      <c r="B778" s="23"/>
      <c r="C778" s="20"/>
      <c r="D778" s="2"/>
      <c r="E778" s="21"/>
      <c r="F778" s="2"/>
      <c r="G778" s="2"/>
      <c r="H778" s="2"/>
      <c r="I778" s="2"/>
      <c r="J778" s="2"/>
      <c r="K778" s="22"/>
      <c r="L778" s="21"/>
      <c r="M778" s="2"/>
      <c r="N778" s="2"/>
    </row>
    <row r="779" spans="1:14" s="24" customFormat="1" x14ac:dyDescent="0.25">
      <c r="A779" s="20"/>
      <c r="B779" s="23"/>
      <c r="C779" s="20"/>
      <c r="D779" s="2"/>
      <c r="E779" s="21"/>
      <c r="F779" s="2"/>
      <c r="G779" s="2"/>
      <c r="H779" s="2"/>
      <c r="I779" s="2"/>
      <c r="J779" s="2"/>
      <c r="K779" s="22"/>
      <c r="L779" s="21"/>
      <c r="M779" s="2"/>
      <c r="N779" s="2"/>
    </row>
    <row r="780" spans="1:14" s="24" customFormat="1" x14ac:dyDescent="0.25">
      <c r="A780" s="20"/>
      <c r="B780" s="23"/>
      <c r="C780" s="20"/>
      <c r="D780" s="2"/>
      <c r="E780" s="21"/>
      <c r="F780" s="2"/>
      <c r="G780" s="2"/>
      <c r="H780" s="2"/>
      <c r="I780" s="2"/>
      <c r="J780" s="2"/>
      <c r="K780" s="22"/>
      <c r="L780" s="21"/>
      <c r="M780" s="2"/>
      <c r="N780" s="2"/>
    </row>
    <row r="781" spans="1:14" s="24" customFormat="1" x14ac:dyDescent="0.25">
      <c r="A781" s="20"/>
      <c r="B781" s="23"/>
      <c r="C781" s="20"/>
      <c r="D781" s="2"/>
      <c r="E781" s="21"/>
      <c r="F781" s="2"/>
      <c r="G781" s="2"/>
      <c r="H781" s="2"/>
      <c r="I781" s="2"/>
      <c r="J781" s="2"/>
      <c r="K781" s="22"/>
      <c r="L781" s="21"/>
      <c r="M781" s="2"/>
      <c r="N781" s="2"/>
    </row>
    <row r="782" spans="1:14" s="24" customFormat="1" x14ac:dyDescent="0.25">
      <c r="A782" s="20"/>
      <c r="B782" s="23"/>
      <c r="C782" s="20"/>
      <c r="D782" s="2"/>
      <c r="E782" s="21"/>
      <c r="F782" s="2"/>
      <c r="G782" s="2"/>
      <c r="H782" s="2"/>
      <c r="I782" s="2"/>
      <c r="J782" s="2"/>
      <c r="K782" s="22"/>
      <c r="L782" s="21"/>
      <c r="M782" s="2"/>
      <c r="N782" s="2"/>
    </row>
    <row r="783" spans="1:14" s="24" customFormat="1" x14ac:dyDescent="0.25">
      <c r="A783" s="20"/>
      <c r="B783" s="23"/>
      <c r="C783" s="20"/>
      <c r="D783" s="2"/>
      <c r="E783" s="21"/>
      <c r="F783" s="2"/>
      <c r="G783" s="2"/>
      <c r="H783" s="2"/>
      <c r="I783" s="2"/>
      <c r="J783" s="2"/>
      <c r="K783" s="22"/>
      <c r="L783" s="21"/>
      <c r="M783" s="2"/>
      <c r="N783" s="2"/>
    </row>
    <row r="784" spans="1:14" s="24" customFormat="1" x14ac:dyDescent="0.25">
      <c r="A784" s="20"/>
      <c r="B784" s="23"/>
      <c r="C784" s="20"/>
      <c r="D784" s="2"/>
      <c r="E784" s="21"/>
      <c r="F784" s="2"/>
      <c r="G784" s="2"/>
      <c r="H784" s="2"/>
      <c r="I784" s="2"/>
      <c r="J784" s="2"/>
      <c r="K784" s="22"/>
      <c r="L784" s="21"/>
      <c r="M784" s="2"/>
      <c r="N784" s="2"/>
    </row>
    <row r="785" spans="1:14" s="24" customFormat="1" x14ac:dyDescent="0.25">
      <c r="A785" s="20"/>
      <c r="B785" s="23"/>
      <c r="C785" s="20"/>
      <c r="D785" s="2"/>
      <c r="E785" s="21"/>
      <c r="F785" s="2"/>
      <c r="G785" s="2"/>
      <c r="H785" s="2"/>
      <c r="I785" s="2"/>
      <c r="J785" s="2"/>
      <c r="K785" s="22"/>
      <c r="L785" s="21"/>
      <c r="M785" s="2"/>
      <c r="N785" s="2"/>
    </row>
    <row r="786" spans="1:14" s="24" customFormat="1" x14ac:dyDescent="0.25">
      <c r="A786" s="20"/>
      <c r="B786" s="23"/>
      <c r="C786" s="20"/>
      <c r="D786" s="2"/>
      <c r="E786" s="21"/>
      <c r="F786" s="2"/>
      <c r="G786" s="2"/>
      <c r="H786" s="2"/>
      <c r="I786" s="2"/>
      <c r="J786" s="2"/>
      <c r="K786" s="22"/>
      <c r="L786" s="21"/>
      <c r="M786" s="2"/>
      <c r="N786" s="2"/>
    </row>
    <row r="787" spans="1:14" s="24" customFormat="1" x14ac:dyDescent="0.25">
      <c r="A787" s="20"/>
      <c r="B787" s="23"/>
      <c r="C787" s="20"/>
      <c r="D787" s="2"/>
      <c r="E787" s="21"/>
      <c r="F787" s="2"/>
      <c r="G787" s="2"/>
      <c r="H787" s="2"/>
      <c r="I787" s="2"/>
      <c r="J787" s="2"/>
      <c r="K787" s="22"/>
      <c r="L787" s="21"/>
      <c r="M787" s="2"/>
      <c r="N787" s="2"/>
    </row>
    <row r="788" spans="1:14" s="24" customFormat="1" x14ac:dyDescent="0.25">
      <c r="A788" s="20"/>
      <c r="B788" s="23"/>
      <c r="C788" s="20"/>
      <c r="D788" s="2"/>
      <c r="E788" s="21"/>
      <c r="F788" s="2"/>
      <c r="G788" s="2"/>
      <c r="H788" s="2"/>
      <c r="I788" s="2"/>
      <c r="J788" s="2"/>
      <c r="K788" s="22"/>
      <c r="L788" s="21"/>
      <c r="M788" s="2"/>
      <c r="N788" s="2"/>
    </row>
    <row r="789" spans="1:14" s="24" customFormat="1" x14ac:dyDescent="0.25">
      <c r="A789" s="20"/>
      <c r="B789" s="23"/>
      <c r="C789" s="20"/>
      <c r="D789" s="2"/>
      <c r="E789" s="21"/>
      <c r="F789" s="2"/>
      <c r="G789" s="2"/>
      <c r="H789" s="2"/>
      <c r="I789" s="2"/>
      <c r="J789" s="2"/>
      <c r="K789" s="22"/>
      <c r="L789" s="21"/>
      <c r="M789" s="2"/>
      <c r="N789" s="2"/>
    </row>
    <row r="790" spans="1:14" s="24" customFormat="1" x14ac:dyDescent="0.25">
      <c r="A790" s="20"/>
      <c r="B790" s="23"/>
      <c r="C790" s="20"/>
      <c r="D790" s="2"/>
      <c r="E790" s="21"/>
      <c r="F790" s="2"/>
      <c r="G790" s="2"/>
      <c r="H790" s="2"/>
      <c r="I790" s="2"/>
      <c r="J790" s="2"/>
      <c r="K790" s="22"/>
      <c r="L790" s="21"/>
      <c r="M790" s="2"/>
      <c r="N790" s="2"/>
    </row>
    <row r="791" spans="1:14" s="24" customFormat="1" x14ac:dyDescent="0.25">
      <c r="A791" s="20"/>
      <c r="B791" s="23"/>
      <c r="C791" s="20"/>
      <c r="D791" s="2"/>
      <c r="E791" s="21"/>
      <c r="F791" s="2"/>
      <c r="G791" s="2"/>
      <c r="H791" s="2"/>
      <c r="I791" s="2"/>
      <c r="J791" s="2"/>
      <c r="K791" s="22"/>
      <c r="L791" s="21"/>
      <c r="M791" s="2"/>
      <c r="N791" s="2"/>
    </row>
    <row r="792" spans="1:14" s="24" customFormat="1" x14ac:dyDescent="0.25">
      <c r="A792" s="20"/>
      <c r="B792" s="23"/>
      <c r="C792" s="20"/>
      <c r="D792" s="2"/>
      <c r="E792" s="21"/>
      <c r="F792" s="2"/>
      <c r="G792" s="2"/>
      <c r="H792" s="2"/>
      <c r="I792" s="2"/>
      <c r="J792" s="2"/>
      <c r="K792" s="22"/>
      <c r="L792" s="21"/>
      <c r="M792" s="2"/>
      <c r="N792" s="2"/>
    </row>
    <row r="793" spans="1:14" s="24" customFormat="1" x14ac:dyDescent="0.25">
      <c r="A793" s="20"/>
      <c r="B793" s="23"/>
      <c r="C793" s="20"/>
      <c r="D793" s="2"/>
      <c r="E793" s="21"/>
      <c r="F793" s="2"/>
      <c r="G793" s="2"/>
      <c r="H793" s="2"/>
      <c r="I793" s="2"/>
      <c r="J793" s="2"/>
      <c r="K793" s="22"/>
      <c r="L793" s="21"/>
      <c r="M793" s="2"/>
      <c r="N793" s="2"/>
    </row>
    <row r="794" spans="1:14" s="24" customFormat="1" x14ac:dyDescent="0.25">
      <c r="A794" s="20"/>
      <c r="B794" s="23"/>
      <c r="C794" s="20"/>
      <c r="D794" s="2"/>
      <c r="E794" s="21"/>
      <c r="F794" s="2"/>
      <c r="G794" s="2"/>
      <c r="H794" s="2"/>
      <c r="I794" s="2"/>
      <c r="J794" s="2"/>
      <c r="K794" s="22"/>
      <c r="L794" s="21"/>
      <c r="M794" s="2"/>
      <c r="N794" s="2"/>
    </row>
    <row r="795" spans="1:14" s="24" customFormat="1" x14ac:dyDescent="0.25">
      <c r="A795" s="20"/>
      <c r="B795" s="23"/>
      <c r="C795" s="20"/>
      <c r="D795" s="2"/>
      <c r="E795" s="21"/>
      <c r="F795" s="2"/>
      <c r="G795" s="2"/>
      <c r="H795" s="2"/>
      <c r="I795" s="2"/>
      <c r="J795" s="2"/>
      <c r="K795" s="22"/>
      <c r="L795" s="21"/>
      <c r="M795" s="2"/>
      <c r="N795" s="2"/>
    </row>
    <row r="796" spans="1:14" s="24" customFormat="1" x14ac:dyDescent="0.25">
      <c r="A796" s="20"/>
      <c r="B796" s="23"/>
      <c r="C796" s="20"/>
      <c r="D796" s="2"/>
      <c r="E796" s="21"/>
      <c r="F796" s="2"/>
      <c r="G796" s="2"/>
      <c r="H796" s="2"/>
      <c r="I796" s="2"/>
      <c r="J796" s="2"/>
      <c r="K796" s="22"/>
      <c r="L796" s="21"/>
      <c r="M796" s="2"/>
      <c r="N796" s="2"/>
    </row>
    <row r="797" spans="1:14" s="24" customFormat="1" x14ac:dyDescent="0.25">
      <c r="A797" s="20"/>
      <c r="B797" s="23"/>
      <c r="C797" s="20"/>
      <c r="D797" s="2"/>
      <c r="E797" s="21"/>
      <c r="F797" s="2"/>
      <c r="G797" s="2"/>
      <c r="H797" s="2"/>
      <c r="I797" s="2"/>
      <c r="J797" s="2"/>
      <c r="K797" s="22"/>
      <c r="L797" s="21"/>
      <c r="M797" s="2"/>
      <c r="N797" s="2"/>
    </row>
    <row r="798" spans="1:14" s="24" customFormat="1" x14ac:dyDescent="0.25">
      <c r="A798" s="20"/>
      <c r="B798" s="23"/>
      <c r="C798" s="20"/>
      <c r="D798" s="2"/>
      <c r="E798" s="21"/>
      <c r="F798" s="2"/>
      <c r="G798" s="2"/>
      <c r="H798" s="2"/>
      <c r="I798" s="2"/>
      <c r="J798" s="2"/>
      <c r="K798" s="22"/>
      <c r="L798" s="21"/>
      <c r="M798" s="2"/>
      <c r="N798" s="2"/>
    </row>
    <row r="799" spans="1:14" s="24" customFormat="1" x14ac:dyDescent="0.25">
      <c r="A799" s="20"/>
      <c r="B799" s="23"/>
      <c r="C799" s="20"/>
      <c r="D799" s="2"/>
      <c r="E799" s="21"/>
      <c r="F799" s="2"/>
      <c r="G799" s="2"/>
      <c r="H799" s="2"/>
      <c r="I799" s="2"/>
      <c r="J799" s="2"/>
      <c r="K799" s="22"/>
      <c r="L799" s="21"/>
      <c r="M799" s="2"/>
      <c r="N799" s="2"/>
    </row>
    <row r="800" spans="1:14" s="24" customFormat="1" x14ac:dyDescent="0.25">
      <c r="A800" s="20"/>
      <c r="B800" s="23"/>
      <c r="C800" s="20"/>
      <c r="D800" s="2"/>
      <c r="E800" s="21"/>
      <c r="F800" s="2"/>
      <c r="G800" s="2"/>
      <c r="H800" s="2"/>
      <c r="I800" s="2"/>
      <c r="J800" s="2"/>
      <c r="K800" s="22"/>
      <c r="L800" s="21"/>
      <c r="M800" s="2"/>
      <c r="N800" s="2"/>
    </row>
    <row r="801" spans="1:14" s="24" customFormat="1" x14ac:dyDescent="0.25">
      <c r="A801" s="20"/>
      <c r="B801" s="23"/>
      <c r="C801" s="20"/>
      <c r="D801" s="2"/>
      <c r="E801" s="21"/>
      <c r="F801" s="2"/>
      <c r="G801" s="2"/>
      <c r="H801" s="2"/>
      <c r="I801" s="2"/>
      <c r="J801" s="2"/>
      <c r="K801" s="22"/>
      <c r="L801" s="21"/>
      <c r="M801" s="2"/>
      <c r="N801" s="2"/>
    </row>
    <row r="802" spans="1:14" s="24" customFormat="1" x14ac:dyDescent="0.25">
      <c r="A802" s="20"/>
      <c r="B802" s="23"/>
      <c r="C802" s="20"/>
      <c r="D802" s="2"/>
      <c r="E802" s="21"/>
      <c r="F802" s="2"/>
      <c r="G802" s="2"/>
      <c r="H802" s="2"/>
      <c r="I802" s="2"/>
      <c r="J802" s="2"/>
      <c r="K802" s="22"/>
      <c r="L802" s="21"/>
      <c r="M802" s="2"/>
      <c r="N802" s="2"/>
    </row>
    <row r="803" spans="1:14" s="24" customFormat="1" x14ac:dyDescent="0.25">
      <c r="A803" s="20"/>
      <c r="B803" s="23"/>
      <c r="C803" s="20"/>
      <c r="D803" s="2"/>
      <c r="E803" s="21"/>
      <c r="F803" s="2"/>
      <c r="G803" s="2"/>
      <c r="H803" s="2"/>
      <c r="I803" s="2"/>
      <c r="J803" s="2"/>
      <c r="K803" s="22"/>
      <c r="L803" s="21"/>
      <c r="M803" s="2"/>
      <c r="N803" s="2"/>
    </row>
    <row r="804" spans="1:14" s="24" customFormat="1" x14ac:dyDescent="0.25">
      <c r="A804" s="20"/>
      <c r="B804" s="23"/>
      <c r="C804" s="20"/>
      <c r="D804" s="2"/>
      <c r="E804" s="21"/>
      <c r="F804" s="2"/>
      <c r="G804" s="2"/>
      <c r="H804" s="2"/>
      <c r="I804" s="2"/>
      <c r="J804" s="2"/>
      <c r="K804" s="22"/>
      <c r="L804" s="21"/>
      <c r="M804" s="2"/>
      <c r="N804" s="2"/>
    </row>
    <row r="805" spans="1:14" s="24" customFormat="1" x14ac:dyDescent="0.25">
      <c r="A805" s="20"/>
      <c r="B805" s="23"/>
      <c r="C805" s="20"/>
      <c r="D805" s="2"/>
      <c r="E805" s="21"/>
      <c r="F805" s="2"/>
      <c r="G805" s="2"/>
      <c r="H805" s="2"/>
      <c r="I805" s="2"/>
      <c r="J805" s="2"/>
      <c r="K805" s="22"/>
      <c r="L805" s="21"/>
      <c r="M805" s="2"/>
      <c r="N805" s="2"/>
    </row>
    <row r="806" spans="1:14" s="24" customFormat="1" x14ac:dyDescent="0.25">
      <c r="A806" s="20"/>
      <c r="B806" s="23"/>
      <c r="C806" s="20"/>
      <c r="D806" s="2"/>
      <c r="E806" s="21"/>
      <c r="F806" s="2"/>
      <c r="G806" s="2"/>
      <c r="H806" s="2"/>
      <c r="I806" s="2"/>
      <c r="J806" s="2"/>
      <c r="K806" s="22"/>
      <c r="L806" s="21"/>
      <c r="M806" s="2"/>
      <c r="N806" s="2"/>
    </row>
    <row r="807" spans="1:14" s="24" customFormat="1" x14ac:dyDescent="0.25">
      <c r="A807" s="20"/>
      <c r="B807" s="23"/>
      <c r="C807" s="20"/>
      <c r="D807" s="2"/>
      <c r="E807" s="21"/>
      <c r="F807" s="2"/>
      <c r="G807" s="2"/>
      <c r="H807" s="2"/>
      <c r="I807" s="2"/>
      <c r="J807" s="2"/>
      <c r="K807" s="22"/>
      <c r="L807" s="21"/>
      <c r="M807" s="2"/>
      <c r="N807" s="2"/>
    </row>
    <row r="808" spans="1:14" s="24" customFormat="1" x14ac:dyDescent="0.25">
      <c r="A808" s="20"/>
      <c r="B808" s="23"/>
      <c r="C808" s="20"/>
      <c r="D808" s="2"/>
      <c r="E808" s="21"/>
      <c r="F808" s="2"/>
      <c r="G808" s="2"/>
      <c r="H808" s="2"/>
      <c r="I808" s="2"/>
      <c r="J808" s="2"/>
      <c r="K808" s="22"/>
      <c r="L808" s="21"/>
      <c r="M808" s="2"/>
      <c r="N808" s="2"/>
    </row>
    <row r="809" spans="1:14" s="24" customFormat="1" x14ac:dyDescent="0.25">
      <c r="A809" s="20"/>
      <c r="B809" s="23"/>
      <c r="C809" s="20"/>
      <c r="D809" s="2"/>
      <c r="E809" s="21"/>
      <c r="F809" s="2"/>
      <c r="G809" s="2"/>
      <c r="H809" s="2"/>
      <c r="I809" s="2"/>
      <c r="J809" s="2"/>
      <c r="K809" s="22"/>
      <c r="L809" s="21"/>
      <c r="M809" s="2"/>
      <c r="N809" s="2"/>
    </row>
    <row r="810" spans="1:14" s="24" customFormat="1" x14ac:dyDescent="0.25">
      <c r="A810" s="20"/>
      <c r="B810" s="23"/>
      <c r="C810" s="20"/>
      <c r="D810" s="2"/>
      <c r="E810" s="21"/>
      <c r="F810" s="2"/>
      <c r="G810" s="2"/>
      <c r="H810" s="2"/>
      <c r="I810" s="2"/>
      <c r="J810" s="2"/>
      <c r="K810" s="22"/>
      <c r="L810" s="21"/>
      <c r="M810" s="2"/>
      <c r="N810" s="2"/>
    </row>
    <row r="811" spans="1:14" s="24" customFormat="1" x14ac:dyDescent="0.25">
      <c r="A811" s="20"/>
      <c r="B811" s="23"/>
      <c r="C811" s="20"/>
      <c r="D811" s="2"/>
      <c r="E811" s="21"/>
      <c r="F811" s="2"/>
      <c r="G811" s="2"/>
      <c r="H811" s="2"/>
      <c r="I811" s="2"/>
      <c r="J811" s="2"/>
      <c r="K811" s="22"/>
      <c r="L811" s="21"/>
      <c r="M811" s="2"/>
      <c r="N811" s="2"/>
    </row>
    <row r="812" spans="1:14" s="24" customFormat="1" x14ac:dyDescent="0.25">
      <c r="A812" s="20"/>
      <c r="B812" s="23"/>
      <c r="C812" s="20"/>
      <c r="D812" s="2"/>
      <c r="E812" s="21"/>
      <c r="F812" s="2"/>
      <c r="G812" s="2"/>
      <c r="H812" s="2"/>
      <c r="I812" s="2"/>
      <c r="J812" s="2"/>
      <c r="K812" s="22"/>
      <c r="L812" s="21"/>
      <c r="M812" s="2"/>
      <c r="N812" s="2"/>
    </row>
    <row r="813" spans="1:14" s="24" customFormat="1" x14ac:dyDescent="0.25">
      <c r="A813" s="20"/>
      <c r="B813" s="23"/>
      <c r="C813" s="20"/>
      <c r="D813" s="2"/>
      <c r="E813" s="21"/>
      <c r="F813" s="2"/>
      <c r="G813" s="2"/>
      <c r="H813" s="2"/>
      <c r="I813" s="2"/>
      <c r="J813" s="2"/>
      <c r="K813" s="22"/>
      <c r="L813" s="21"/>
      <c r="M813" s="2"/>
      <c r="N813" s="2"/>
    </row>
    <row r="814" spans="1:14" s="24" customFormat="1" x14ac:dyDescent="0.25">
      <c r="A814" s="20"/>
      <c r="B814" s="23"/>
      <c r="C814" s="20"/>
      <c r="D814" s="2"/>
      <c r="E814" s="21"/>
      <c r="F814" s="2"/>
      <c r="G814" s="2"/>
      <c r="H814" s="2"/>
      <c r="I814" s="2"/>
      <c r="J814" s="2"/>
      <c r="K814" s="22"/>
      <c r="L814" s="21"/>
      <c r="M814" s="2"/>
      <c r="N814" s="2"/>
    </row>
    <row r="815" spans="1:14" s="24" customFormat="1" x14ac:dyDescent="0.25">
      <c r="A815" s="20"/>
      <c r="B815" s="23"/>
      <c r="C815" s="20"/>
      <c r="D815" s="2"/>
      <c r="E815" s="21"/>
      <c r="F815" s="2"/>
      <c r="G815" s="2"/>
      <c r="H815" s="2"/>
      <c r="I815" s="2"/>
      <c r="J815" s="2"/>
      <c r="K815" s="22"/>
      <c r="L815" s="21"/>
      <c r="M815" s="2"/>
      <c r="N815" s="2"/>
    </row>
    <row r="816" spans="1:14" s="24" customFormat="1" x14ac:dyDescent="0.25">
      <c r="A816" s="20"/>
      <c r="B816" s="23"/>
      <c r="C816" s="20"/>
      <c r="D816" s="2"/>
      <c r="E816" s="21"/>
      <c r="F816" s="2"/>
      <c r="G816" s="2"/>
      <c r="H816" s="2"/>
      <c r="I816" s="2"/>
      <c r="J816" s="2"/>
      <c r="K816" s="22"/>
      <c r="L816" s="21"/>
      <c r="M816" s="2"/>
      <c r="N816" s="2"/>
    </row>
    <row r="817" spans="1:14" s="24" customFormat="1" x14ac:dyDescent="0.25">
      <c r="A817" s="20"/>
      <c r="B817" s="23"/>
      <c r="C817" s="20"/>
      <c r="D817" s="2"/>
      <c r="E817" s="21"/>
      <c r="F817" s="2"/>
      <c r="G817" s="2"/>
      <c r="H817" s="2"/>
      <c r="I817" s="2"/>
      <c r="J817" s="2"/>
      <c r="K817" s="22"/>
      <c r="L817" s="21"/>
      <c r="M817" s="2"/>
      <c r="N817" s="2"/>
    </row>
    <row r="818" spans="1:14" s="24" customFormat="1" x14ac:dyDescent="0.25">
      <c r="A818" s="20"/>
      <c r="B818" s="23"/>
      <c r="C818" s="20"/>
      <c r="D818" s="2"/>
      <c r="E818" s="21"/>
      <c r="F818" s="2"/>
      <c r="G818" s="2"/>
      <c r="H818" s="2"/>
      <c r="I818" s="2"/>
      <c r="J818" s="2"/>
      <c r="K818" s="22"/>
      <c r="L818" s="21"/>
      <c r="M818" s="2"/>
      <c r="N818" s="2"/>
    </row>
    <row r="819" spans="1:14" s="24" customFormat="1" x14ac:dyDescent="0.25">
      <c r="A819" s="20"/>
      <c r="B819" s="23"/>
      <c r="C819" s="20"/>
      <c r="D819" s="2"/>
      <c r="E819" s="21"/>
      <c r="F819" s="2"/>
      <c r="G819" s="2"/>
      <c r="H819" s="2"/>
      <c r="I819" s="2"/>
      <c r="J819" s="2"/>
      <c r="K819" s="22"/>
      <c r="L819" s="21"/>
      <c r="M819" s="2"/>
      <c r="N819" s="2"/>
    </row>
    <row r="820" spans="1:14" s="24" customFormat="1" x14ac:dyDescent="0.25">
      <c r="A820" s="20"/>
      <c r="B820" s="23"/>
      <c r="C820" s="20"/>
      <c r="D820" s="2"/>
      <c r="E820" s="21"/>
      <c r="F820" s="2"/>
      <c r="G820" s="2"/>
      <c r="H820" s="2"/>
      <c r="I820" s="2"/>
      <c r="J820" s="2"/>
      <c r="K820" s="22"/>
      <c r="L820" s="21"/>
      <c r="M820" s="2"/>
      <c r="N820" s="2"/>
    </row>
    <row r="821" spans="1:14" s="24" customFormat="1" x14ac:dyDescent="0.25">
      <c r="A821" s="20"/>
      <c r="B821" s="23"/>
      <c r="C821" s="20"/>
      <c r="D821" s="2"/>
      <c r="E821" s="21"/>
      <c r="F821" s="2"/>
      <c r="G821" s="2"/>
      <c r="H821" s="2"/>
      <c r="I821" s="2"/>
      <c r="J821" s="2"/>
      <c r="K821" s="22"/>
      <c r="L821" s="21"/>
      <c r="M821" s="2"/>
      <c r="N821" s="2"/>
    </row>
    <row r="822" spans="1:14" s="24" customFormat="1" x14ac:dyDescent="0.25">
      <c r="A822" s="20"/>
      <c r="B822" s="23"/>
      <c r="C822" s="20"/>
      <c r="D822" s="2"/>
      <c r="E822" s="21"/>
      <c r="F822" s="2"/>
      <c r="G822" s="2"/>
      <c r="H822" s="2"/>
      <c r="I822" s="2"/>
      <c r="J822" s="2"/>
      <c r="K822" s="22"/>
      <c r="L822" s="21"/>
      <c r="M822" s="2"/>
      <c r="N822" s="2"/>
    </row>
    <row r="823" spans="1:14" s="24" customFormat="1" x14ac:dyDescent="0.25">
      <c r="A823" s="20"/>
      <c r="B823" s="23"/>
      <c r="C823" s="20"/>
      <c r="D823" s="2"/>
      <c r="E823" s="21"/>
      <c r="F823" s="2"/>
      <c r="G823" s="2"/>
      <c r="H823" s="2"/>
      <c r="I823" s="2"/>
      <c r="J823" s="2"/>
      <c r="K823" s="22"/>
      <c r="L823" s="21"/>
      <c r="M823" s="2"/>
      <c r="N823" s="2"/>
    </row>
    <row r="824" spans="1:14" s="24" customFormat="1" x14ac:dyDescent="0.25">
      <c r="A824" s="20"/>
      <c r="B824" s="23"/>
      <c r="C824" s="20"/>
      <c r="D824" s="2"/>
      <c r="E824" s="21"/>
      <c r="F824" s="2"/>
      <c r="G824" s="2"/>
      <c r="H824" s="2"/>
      <c r="I824" s="2"/>
      <c r="J824" s="2"/>
      <c r="K824" s="22"/>
      <c r="L824" s="21"/>
      <c r="M824" s="2"/>
      <c r="N824" s="2"/>
    </row>
    <row r="825" spans="1:14" s="24" customFormat="1" x14ac:dyDescent="0.25">
      <c r="A825" s="20"/>
      <c r="B825" s="23"/>
      <c r="C825" s="20"/>
      <c r="D825" s="2"/>
      <c r="E825" s="21"/>
      <c r="F825" s="2"/>
      <c r="G825" s="2"/>
      <c r="H825" s="2"/>
      <c r="I825" s="2"/>
      <c r="J825" s="2"/>
      <c r="K825" s="22"/>
      <c r="L825" s="21"/>
      <c r="M825" s="2"/>
      <c r="N825" s="2"/>
    </row>
    <row r="826" spans="1:14" s="24" customFormat="1" x14ac:dyDescent="0.25">
      <c r="A826" s="20"/>
      <c r="B826" s="23"/>
      <c r="C826" s="20"/>
      <c r="D826" s="2"/>
      <c r="E826" s="21"/>
      <c r="F826" s="2"/>
      <c r="G826" s="2"/>
      <c r="H826" s="2"/>
      <c r="I826" s="2"/>
      <c r="J826" s="2"/>
      <c r="K826" s="22"/>
      <c r="L826" s="21"/>
      <c r="M826" s="2"/>
      <c r="N826" s="2"/>
    </row>
    <row r="827" spans="1:14" s="24" customFormat="1" x14ac:dyDescent="0.25">
      <c r="A827" s="20"/>
      <c r="B827" s="23"/>
      <c r="C827" s="20"/>
      <c r="D827" s="2"/>
      <c r="E827" s="21"/>
      <c r="F827" s="2"/>
      <c r="G827" s="2"/>
      <c r="H827" s="2"/>
      <c r="I827" s="2"/>
      <c r="J827" s="2"/>
      <c r="K827" s="22"/>
      <c r="L827" s="21"/>
      <c r="M827" s="2"/>
      <c r="N827" s="2"/>
    </row>
    <row r="828" spans="1:14" s="24" customFormat="1" x14ac:dyDescent="0.25">
      <c r="A828" s="20"/>
      <c r="B828" s="23"/>
      <c r="C828" s="20"/>
      <c r="D828" s="2"/>
      <c r="E828" s="21"/>
      <c r="F828" s="2"/>
      <c r="G828" s="2"/>
      <c r="H828" s="2"/>
      <c r="I828" s="2"/>
      <c r="J828" s="2"/>
      <c r="K828" s="22"/>
      <c r="L828" s="21"/>
      <c r="M828" s="2"/>
      <c r="N828" s="2"/>
    </row>
    <row r="829" spans="1:14" s="24" customFormat="1" x14ac:dyDescent="0.25">
      <c r="A829" s="20"/>
      <c r="B829" s="23"/>
      <c r="C829" s="20"/>
      <c r="D829" s="2"/>
      <c r="E829" s="21"/>
      <c r="F829" s="2"/>
      <c r="G829" s="2"/>
      <c r="H829" s="2"/>
      <c r="I829" s="2"/>
      <c r="J829" s="2"/>
      <c r="K829" s="22"/>
      <c r="L829" s="21"/>
      <c r="M829" s="2"/>
      <c r="N829" s="2"/>
    </row>
    <row r="830" spans="1:14" s="24" customFormat="1" x14ac:dyDescent="0.25">
      <c r="A830" s="20"/>
      <c r="B830" s="23"/>
      <c r="C830" s="20"/>
      <c r="D830" s="2"/>
      <c r="E830" s="21"/>
      <c r="F830" s="2"/>
      <c r="G830" s="2"/>
      <c r="H830" s="2"/>
      <c r="I830" s="2"/>
      <c r="J830" s="2"/>
      <c r="K830" s="22"/>
      <c r="L830" s="21"/>
      <c r="M830" s="2"/>
      <c r="N830" s="2"/>
    </row>
    <row r="831" spans="1:14" s="24" customFormat="1" x14ac:dyDescent="0.25">
      <c r="A831" s="20"/>
      <c r="B831" s="23"/>
      <c r="C831" s="20"/>
      <c r="D831" s="2"/>
      <c r="E831" s="21"/>
      <c r="F831" s="2"/>
      <c r="G831" s="2"/>
      <c r="H831" s="2"/>
      <c r="I831" s="2"/>
      <c r="J831" s="2"/>
      <c r="K831" s="22"/>
      <c r="L831" s="21"/>
      <c r="M831" s="2"/>
      <c r="N831" s="2"/>
    </row>
    <row r="832" spans="1:14" s="24" customFormat="1" x14ac:dyDescent="0.25">
      <c r="A832" s="20"/>
      <c r="B832" s="23"/>
      <c r="C832" s="20"/>
      <c r="D832" s="2"/>
      <c r="E832" s="21"/>
      <c r="F832" s="2"/>
      <c r="G832" s="2"/>
      <c r="H832" s="2"/>
      <c r="I832" s="2"/>
      <c r="J832" s="2"/>
      <c r="K832" s="22"/>
      <c r="L832" s="21"/>
      <c r="M832" s="2"/>
      <c r="N832" s="2"/>
    </row>
    <row r="833" spans="1:14" s="24" customFormat="1" x14ac:dyDescent="0.25">
      <c r="A833" s="20"/>
      <c r="B833" s="23"/>
      <c r="C833" s="20"/>
      <c r="D833" s="2"/>
      <c r="E833" s="21"/>
      <c r="F833" s="2"/>
      <c r="G833" s="2"/>
      <c r="H833" s="2"/>
      <c r="I833" s="2"/>
      <c r="J833" s="2"/>
      <c r="K833" s="22"/>
      <c r="L833" s="21"/>
      <c r="M833" s="2"/>
      <c r="N833" s="2"/>
    </row>
    <row r="834" spans="1:14" s="24" customFormat="1" x14ac:dyDescent="0.25">
      <c r="A834" s="20"/>
      <c r="B834" s="23"/>
      <c r="C834" s="20"/>
      <c r="D834" s="2"/>
      <c r="E834" s="21"/>
      <c r="F834" s="2"/>
      <c r="G834" s="2"/>
      <c r="H834" s="2"/>
      <c r="I834" s="2"/>
      <c r="J834" s="2"/>
      <c r="K834" s="22"/>
      <c r="L834" s="21"/>
      <c r="M834" s="2"/>
      <c r="N834" s="2"/>
    </row>
    <row r="835" spans="1:14" s="24" customFormat="1" x14ac:dyDescent="0.25">
      <c r="A835" s="20"/>
      <c r="B835" s="23"/>
      <c r="C835" s="20"/>
      <c r="D835" s="2"/>
      <c r="E835" s="21"/>
      <c r="F835" s="2"/>
      <c r="G835" s="2"/>
      <c r="H835" s="2"/>
      <c r="I835" s="2"/>
      <c r="J835" s="2"/>
      <c r="K835" s="22"/>
      <c r="L835" s="21"/>
      <c r="M835" s="2"/>
      <c r="N835" s="2"/>
    </row>
    <row r="836" spans="1:14" s="24" customFormat="1" x14ac:dyDescent="0.25">
      <c r="A836" s="20"/>
      <c r="B836" s="23"/>
      <c r="C836" s="20"/>
      <c r="D836" s="2"/>
      <c r="E836" s="21"/>
      <c r="F836" s="2"/>
      <c r="G836" s="2"/>
      <c r="H836" s="2"/>
      <c r="I836" s="2"/>
      <c r="J836" s="2"/>
      <c r="K836" s="22"/>
      <c r="L836" s="21"/>
      <c r="M836" s="2"/>
      <c r="N836" s="2"/>
    </row>
    <row r="837" spans="1:14" s="24" customFormat="1" x14ac:dyDescent="0.25">
      <c r="A837" s="20"/>
      <c r="B837" s="23"/>
      <c r="C837" s="20"/>
      <c r="D837" s="2"/>
      <c r="E837" s="21"/>
      <c r="F837" s="2"/>
      <c r="G837" s="2"/>
      <c r="H837" s="2"/>
      <c r="I837" s="2"/>
      <c r="J837" s="2"/>
      <c r="K837" s="22"/>
      <c r="L837" s="21"/>
      <c r="M837" s="2"/>
      <c r="N837" s="2"/>
    </row>
    <row r="838" spans="1:14" s="24" customFormat="1" x14ac:dyDescent="0.25">
      <c r="A838" s="20"/>
      <c r="B838" s="23"/>
      <c r="C838" s="20"/>
      <c r="D838" s="2"/>
      <c r="E838" s="21"/>
      <c r="F838" s="2"/>
      <c r="G838" s="2"/>
      <c r="H838" s="2"/>
      <c r="I838" s="2"/>
      <c r="J838" s="2"/>
      <c r="K838" s="22"/>
      <c r="L838" s="21"/>
      <c r="M838" s="2"/>
      <c r="N838" s="2"/>
    </row>
    <row r="839" spans="1:14" s="24" customFormat="1" x14ac:dyDescent="0.25">
      <c r="A839" s="20"/>
      <c r="B839" s="23"/>
      <c r="C839" s="20"/>
      <c r="D839" s="2"/>
      <c r="E839" s="21"/>
      <c r="F839" s="2"/>
      <c r="G839" s="2"/>
      <c r="H839" s="2"/>
      <c r="I839" s="2"/>
      <c r="J839" s="2"/>
      <c r="K839" s="22"/>
      <c r="L839" s="21"/>
      <c r="M839" s="2"/>
      <c r="N839" s="2"/>
    </row>
    <row r="840" spans="1:14" s="24" customFormat="1" x14ac:dyDescent="0.25">
      <c r="A840" s="20"/>
      <c r="B840" s="23"/>
      <c r="C840" s="20"/>
      <c r="D840" s="2"/>
      <c r="E840" s="21"/>
      <c r="F840" s="2"/>
      <c r="G840" s="2"/>
      <c r="H840" s="2"/>
      <c r="I840" s="2"/>
      <c r="J840" s="2"/>
      <c r="K840" s="22"/>
      <c r="L840" s="21"/>
      <c r="M840" s="2"/>
      <c r="N840" s="2"/>
    </row>
    <row r="841" spans="1:14" s="24" customFormat="1" x14ac:dyDescent="0.25">
      <c r="A841" s="20"/>
      <c r="B841" s="23"/>
      <c r="C841" s="20"/>
      <c r="D841" s="2"/>
      <c r="E841" s="21"/>
      <c r="F841" s="2"/>
      <c r="G841" s="2"/>
      <c r="H841" s="2"/>
      <c r="I841" s="2"/>
      <c r="J841" s="2"/>
      <c r="K841" s="22"/>
      <c r="L841" s="21"/>
      <c r="M841" s="2"/>
      <c r="N841" s="2"/>
    </row>
    <row r="842" spans="1:14" s="24" customFormat="1" x14ac:dyDescent="0.25">
      <c r="A842" s="20"/>
      <c r="B842" s="23"/>
      <c r="C842" s="20"/>
      <c r="D842" s="2"/>
      <c r="E842" s="21"/>
      <c r="F842" s="2"/>
      <c r="G842" s="2"/>
      <c r="H842" s="2"/>
      <c r="I842" s="2"/>
      <c r="J842" s="2"/>
      <c r="K842" s="22"/>
      <c r="L842" s="21"/>
      <c r="M842" s="2"/>
      <c r="N842" s="2"/>
    </row>
    <row r="843" spans="1:14" s="24" customFormat="1" x14ac:dyDescent="0.25">
      <c r="A843" s="20"/>
      <c r="B843" s="23"/>
      <c r="C843" s="20"/>
      <c r="D843" s="2"/>
      <c r="E843" s="21"/>
      <c r="F843" s="2"/>
      <c r="G843" s="2"/>
      <c r="H843" s="2"/>
      <c r="I843" s="2"/>
      <c r="J843" s="2"/>
      <c r="K843" s="22"/>
      <c r="L843" s="21"/>
      <c r="M843" s="2"/>
      <c r="N843" s="2"/>
    </row>
    <row r="844" spans="1:14" s="24" customFormat="1" x14ac:dyDescent="0.25">
      <c r="A844" s="20"/>
      <c r="B844" s="23"/>
      <c r="C844" s="20"/>
      <c r="D844" s="2"/>
      <c r="E844" s="21"/>
      <c r="F844" s="2"/>
      <c r="G844" s="2"/>
      <c r="H844" s="2"/>
      <c r="I844" s="2"/>
      <c r="J844" s="2"/>
      <c r="K844" s="22"/>
      <c r="L844" s="21"/>
      <c r="M844" s="2"/>
      <c r="N844" s="2"/>
    </row>
    <row r="845" spans="1:14" s="24" customFormat="1" x14ac:dyDescent="0.25">
      <c r="A845" s="20"/>
      <c r="B845" s="23"/>
      <c r="C845" s="20"/>
      <c r="D845" s="2"/>
      <c r="E845" s="21"/>
      <c r="F845" s="2"/>
      <c r="G845" s="2"/>
      <c r="H845" s="2"/>
      <c r="I845" s="2"/>
      <c r="J845" s="2"/>
      <c r="K845" s="22"/>
      <c r="L845" s="21"/>
      <c r="M845" s="2"/>
      <c r="N845" s="2"/>
    </row>
    <row r="846" spans="1:14" s="24" customFormat="1" x14ac:dyDescent="0.25">
      <c r="A846" s="20"/>
      <c r="B846" s="23"/>
      <c r="C846" s="20"/>
      <c r="D846" s="2"/>
      <c r="E846" s="21"/>
      <c r="F846" s="2"/>
      <c r="G846" s="2"/>
      <c r="H846" s="2"/>
      <c r="I846" s="2"/>
      <c r="J846" s="2"/>
      <c r="K846" s="22"/>
      <c r="L846" s="21"/>
      <c r="M846" s="2"/>
      <c r="N846" s="2"/>
    </row>
    <row r="847" spans="1:14" s="24" customFormat="1" x14ac:dyDescent="0.25">
      <c r="A847" s="20"/>
      <c r="B847" s="23"/>
      <c r="C847" s="20"/>
      <c r="D847" s="2"/>
      <c r="E847" s="21"/>
      <c r="F847" s="2"/>
      <c r="G847" s="2"/>
      <c r="H847" s="2"/>
      <c r="I847" s="2"/>
      <c r="J847" s="2"/>
      <c r="K847" s="22"/>
      <c r="L847" s="21"/>
      <c r="M847" s="2"/>
      <c r="N847" s="2"/>
    </row>
    <row r="848" spans="1:14" s="24" customFormat="1" x14ac:dyDescent="0.25">
      <c r="A848" s="20"/>
      <c r="B848" s="23"/>
      <c r="C848" s="20"/>
      <c r="D848" s="2"/>
      <c r="E848" s="21"/>
      <c r="F848" s="2"/>
      <c r="G848" s="2"/>
      <c r="H848" s="2"/>
      <c r="I848" s="2"/>
      <c r="J848" s="2"/>
      <c r="K848" s="22"/>
      <c r="L848" s="21"/>
      <c r="M848" s="2"/>
      <c r="N848" s="2"/>
    </row>
    <row r="849" spans="1:14" s="24" customFormat="1" x14ac:dyDescent="0.25">
      <c r="A849" s="20"/>
      <c r="B849" s="23"/>
      <c r="C849" s="20"/>
      <c r="D849" s="2"/>
      <c r="E849" s="21"/>
      <c r="F849" s="2"/>
      <c r="G849" s="2"/>
      <c r="H849" s="2"/>
      <c r="I849" s="2"/>
      <c r="J849" s="2"/>
      <c r="K849" s="22"/>
      <c r="L849" s="21"/>
      <c r="M849" s="2"/>
      <c r="N849" s="2"/>
    </row>
    <row r="850" spans="1:14" s="24" customFormat="1" x14ac:dyDescent="0.25">
      <c r="A850" s="20"/>
      <c r="B850" s="23"/>
      <c r="C850" s="20"/>
      <c r="D850" s="2"/>
      <c r="E850" s="21"/>
      <c r="F850" s="2"/>
      <c r="G850" s="2"/>
      <c r="H850" s="2"/>
      <c r="I850" s="2"/>
      <c r="J850" s="2"/>
      <c r="K850" s="22"/>
      <c r="L850" s="21"/>
      <c r="M850" s="2"/>
      <c r="N850" s="2"/>
    </row>
    <row r="851" spans="1:14" s="24" customFormat="1" x14ac:dyDescent="0.25">
      <c r="A851" s="20"/>
      <c r="B851" s="23"/>
      <c r="C851" s="20"/>
      <c r="D851" s="2"/>
      <c r="E851" s="21"/>
      <c r="F851" s="2"/>
      <c r="G851" s="2"/>
      <c r="H851" s="2"/>
      <c r="I851" s="2"/>
      <c r="J851" s="2"/>
      <c r="K851" s="22"/>
      <c r="L851" s="21"/>
      <c r="M851" s="2"/>
      <c r="N851" s="2"/>
    </row>
    <row r="852" spans="1:14" s="24" customFormat="1" x14ac:dyDescent="0.25">
      <c r="A852" s="20"/>
      <c r="B852" s="23"/>
      <c r="C852" s="20"/>
      <c r="D852" s="2"/>
      <c r="E852" s="21"/>
      <c r="F852" s="2"/>
      <c r="G852" s="2"/>
      <c r="H852" s="2"/>
      <c r="I852" s="2"/>
      <c r="J852" s="2"/>
      <c r="K852" s="22"/>
      <c r="L852" s="21"/>
      <c r="M852" s="2"/>
      <c r="N852" s="2"/>
    </row>
    <row r="853" spans="1:14" s="24" customFormat="1" x14ac:dyDescent="0.25">
      <c r="A853" s="20"/>
      <c r="B853" s="23"/>
      <c r="C853" s="20"/>
      <c r="D853" s="2"/>
      <c r="E853" s="21"/>
      <c r="F853" s="2"/>
      <c r="G853" s="2"/>
      <c r="H853" s="2"/>
      <c r="I853" s="2"/>
      <c r="J853" s="2"/>
      <c r="K853" s="22"/>
      <c r="L853" s="21"/>
      <c r="M853" s="2"/>
      <c r="N853" s="2"/>
    </row>
    <row r="854" spans="1:14" s="24" customFormat="1" x14ac:dyDescent="0.25">
      <c r="A854" s="20"/>
      <c r="B854" s="23"/>
      <c r="C854" s="20"/>
      <c r="D854" s="2"/>
      <c r="E854" s="21"/>
      <c r="F854" s="2"/>
      <c r="G854" s="2"/>
      <c r="H854" s="2"/>
      <c r="I854" s="2"/>
      <c r="J854" s="2"/>
      <c r="K854" s="22"/>
      <c r="L854" s="21"/>
      <c r="M854" s="2"/>
      <c r="N854" s="2"/>
    </row>
    <row r="855" spans="1:14" s="24" customFormat="1" x14ac:dyDescent="0.25">
      <c r="A855" s="20"/>
      <c r="B855" s="23"/>
      <c r="C855" s="20"/>
      <c r="D855" s="2"/>
      <c r="E855" s="21"/>
      <c r="F855" s="2"/>
      <c r="G855" s="2"/>
      <c r="H855" s="2"/>
      <c r="I855" s="2"/>
      <c r="J855" s="2"/>
      <c r="K855" s="22"/>
      <c r="L855" s="21"/>
      <c r="M855" s="2"/>
      <c r="N855" s="2"/>
    </row>
    <row r="856" spans="1:14" s="24" customFormat="1" x14ac:dyDescent="0.25">
      <c r="A856" s="20"/>
      <c r="B856" s="23"/>
      <c r="C856" s="20"/>
      <c r="D856" s="2"/>
      <c r="E856" s="21"/>
      <c r="F856" s="2"/>
      <c r="G856" s="2"/>
      <c r="H856" s="2"/>
      <c r="I856" s="2"/>
      <c r="J856" s="2"/>
      <c r="K856" s="22"/>
      <c r="L856" s="21"/>
      <c r="M856" s="2"/>
      <c r="N856" s="2"/>
    </row>
    <row r="857" spans="1:14" s="24" customFormat="1" x14ac:dyDescent="0.25">
      <c r="A857" s="20"/>
      <c r="B857" s="23"/>
      <c r="C857" s="20"/>
      <c r="D857" s="2"/>
      <c r="E857" s="21"/>
      <c r="F857" s="2"/>
      <c r="G857" s="2"/>
      <c r="H857" s="2"/>
      <c r="I857" s="2"/>
      <c r="J857" s="2"/>
      <c r="K857" s="22"/>
      <c r="L857" s="21"/>
      <c r="M857" s="2"/>
      <c r="N857" s="2"/>
    </row>
    <row r="858" spans="1:14" s="24" customFormat="1" x14ac:dyDescent="0.25">
      <c r="A858" s="20"/>
      <c r="B858" s="23"/>
      <c r="C858" s="20"/>
      <c r="D858" s="2"/>
      <c r="E858" s="21"/>
      <c r="F858" s="2"/>
      <c r="G858" s="2"/>
      <c r="H858" s="2"/>
      <c r="I858" s="2"/>
      <c r="J858" s="2"/>
      <c r="K858" s="22"/>
      <c r="L858" s="21"/>
      <c r="M858" s="2"/>
      <c r="N858" s="2"/>
    </row>
    <row r="859" spans="1:14" s="24" customFormat="1" x14ac:dyDescent="0.25">
      <c r="A859" s="20"/>
      <c r="B859" s="23"/>
      <c r="C859" s="20"/>
      <c r="D859" s="2"/>
      <c r="E859" s="21"/>
      <c r="F859" s="2"/>
      <c r="G859" s="2"/>
      <c r="H859" s="2"/>
      <c r="I859" s="2"/>
      <c r="J859" s="2"/>
      <c r="K859" s="22"/>
      <c r="L859" s="21"/>
      <c r="M859" s="2"/>
      <c r="N859" s="2"/>
    </row>
    <row r="860" spans="1:14" s="24" customFormat="1" x14ac:dyDescent="0.25">
      <c r="A860" s="20"/>
      <c r="B860" s="23"/>
      <c r="C860" s="20"/>
      <c r="D860" s="2"/>
      <c r="E860" s="21"/>
      <c r="F860" s="2"/>
      <c r="G860" s="2"/>
      <c r="H860" s="2"/>
      <c r="I860" s="2"/>
      <c r="J860" s="2"/>
      <c r="K860" s="22"/>
      <c r="L860" s="21"/>
      <c r="M860" s="2"/>
      <c r="N860" s="2"/>
    </row>
    <row r="861" spans="1:14" s="24" customFormat="1" x14ac:dyDescent="0.25">
      <c r="A861" s="20"/>
      <c r="B861" s="23"/>
      <c r="C861" s="20"/>
      <c r="D861" s="2"/>
      <c r="E861" s="21"/>
      <c r="F861" s="2"/>
      <c r="G861" s="2"/>
      <c r="H861" s="2"/>
      <c r="I861" s="2"/>
      <c r="J861" s="2"/>
      <c r="K861" s="22"/>
      <c r="L861" s="21"/>
      <c r="M861" s="2"/>
      <c r="N861" s="2"/>
    </row>
    <row r="862" spans="1:14" s="24" customFormat="1" x14ac:dyDescent="0.25">
      <c r="A862" s="20"/>
      <c r="B862" s="23"/>
      <c r="C862" s="20"/>
      <c r="D862" s="2"/>
      <c r="E862" s="21"/>
      <c r="F862" s="2"/>
      <c r="G862" s="2"/>
      <c r="H862" s="2"/>
      <c r="I862" s="2"/>
      <c r="J862" s="2"/>
      <c r="K862" s="22"/>
      <c r="L862" s="21"/>
      <c r="M862" s="2"/>
      <c r="N862" s="2"/>
    </row>
    <row r="863" spans="1:14" s="24" customFormat="1" x14ac:dyDescent="0.25">
      <c r="A863" s="20"/>
      <c r="B863" s="23"/>
      <c r="C863" s="20"/>
      <c r="D863" s="2"/>
      <c r="E863" s="21"/>
      <c r="F863" s="2"/>
      <c r="G863" s="2"/>
      <c r="H863" s="2"/>
      <c r="I863" s="2"/>
      <c r="J863" s="2"/>
      <c r="K863" s="22"/>
      <c r="L863" s="21"/>
      <c r="M863" s="2"/>
      <c r="N863" s="2"/>
    </row>
    <row r="864" spans="1:14" s="24" customFormat="1" x14ac:dyDescent="0.25">
      <c r="A864" s="20"/>
      <c r="B864" s="23"/>
      <c r="C864" s="20"/>
      <c r="D864" s="2"/>
      <c r="E864" s="21"/>
      <c r="F864" s="2"/>
      <c r="G864" s="2"/>
      <c r="H864" s="2"/>
      <c r="I864" s="2"/>
      <c r="J864" s="2"/>
      <c r="K864" s="22"/>
      <c r="L864" s="21"/>
      <c r="M864" s="2"/>
      <c r="N864" s="2"/>
    </row>
    <row r="865" spans="1:14" s="24" customFormat="1" x14ac:dyDescent="0.25">
      <c r="A865" s="20"/>
      <c r="B865" s="23"/>
      <c r="C865" s="20"/>
      <c r="D865" s="2"/>
      <c r="E865" s="21"/>
      <c r="F865" s="2"/>
      <c r="G865" s="2"/>
      <c r="H865" s="2"/>
      <c r="I865" s="2"/>
      <c r="J865" s="2"/>
      <c r="K865" s="22"/>
      <c r="L865" s="21"/>
      <c r="M865" s="2"/>
      <c r="N865" s="2"/>
    </row>
    <row r="866" spans="1:14" s="24" customFormat="1" x14ac:dyDescent="0.25">
      <c r="A866" s="20"/>
      <c r="B866" s="23"/>
      <c r="C866" s="20"/>
      <c r="D866" s="2"/>
      <c r="E866" s="21"/>
      <c r="F866" s="2"/>
      <c r="G866" s="2"/>
      <c r="H866" s="2"/>
      <c r="I866" s="2"/>
      <c r="J866" s="2"/>
      <c r="K866" s="22"/>
      <c r="L866" s="21"/>
      <c r="M866" s="2"/>
      <c r="N866" s="2"/>
    </row>
    <row r="867" spans="1:14" s="24" customFormat="1" x14ac:dyDescent="0.25">
      <c r="A867" s="20"/>
      <c r="B867" s="23"/>
      <c r="C867" s="20"/>
      <c r="D867" s="2"/>
      <c r="E867" s="21"/>
      <c r="F867" s="2"/>
      <c r="G867" s="2"/>
      <c r="H867" s="2"/>
      <c r="I867" s="2"/>
      <c r="J867" s="2"/>
      <c r="K867" s="22"/>
      <c r="L867" s="21"/>
      <c r="M867" s="2"/>
      <c r="N867" s="2"/>
    </row>
    <row r="868" spans="1:14" s="24" customFormat="1" x14ac:dyDescent="0.25">
      <c r="A868" s="20"/>
      <c r="B868" s="23"/>
      <c r="C868" s="20"/>
      <c r="D868" s="2"/>
      <c r="E868" s="21"/>
      <c r="F868" s="2"/>
      <c r="G868" s="2"/>
      <c r="H868" s="2"/>
      <c r="I868" s="2"/>
      <c r="J868" s="2"/>
      <c r="K868" s="22"/>
      <c r="L868" s="21"/>
      <c r="M868" s="2"/>
      <c r="N868" s="2"/>
    </row>
    <row r="869" spans="1:14" s="24" customFormat="1" x14ac:dyDescent="0.25">
      <c r="A869" s="20"/>
      <c r="B869" s="23"/>
      <c r="C869" s="20"/>
      <c r="D869" s="2"/>
      <c r="E869" s="21"/>
      <c r="F869" s="2"/>
      <c r="G869" s="2"/>
      <c r="H869" s="2"/>
      <c r="I869" s="2"/>
      <c r="J869" s="2"/>
      <c r="K869" s="22"/>
      <c r="L869" s="21"/>
      <c r="M869" s="2"/>
      <c r="N869" s="2"/>
    </row>
    <row r="870" spans="1:14" s="24" customFormat="1" x14ac:dyDescent="0.25">
      <c r="A870" s="20"/>
      <c r="B870" s="23"/>
      <c r="C870" s="20"/>
      <c r="D870" s="2"/>
      <c r="E870" s="21"/>
      <c r="F870" s="2"/>
      <c r="G870" s="2"/>
      <c r="H870" s="2"/>
      <c r="I870" s="2"/>
      <c r="J870" s="2"/>
      <c r="K870" s="22"/>
      <c r="L870" s="21"/>
      <c r="M870" s="2"/>
      <c r="N870" s="2"/>
    </row>
    <row r="871" spans="1:14" s="24" customFormat="1" x14ac:dyDescent="0.25">
      <c r="A871" s="20"/>
      <c r="B871" s="23"/>
      <c r="C871" s="20"/>
      <c r="D871" s="2"/>
      <c r="E871" s="21"/>
      <c r="F871" s="2"/>
      <c r="G871" s="2"/>
      <c r="H871" s="2"/>
      <c r="I871" s="2"/>
      <c r="J871" s="2"/>
      <c r="K871" s="22"/>
      <c r="L871" s="21"/>
      <c r="M871" s="2"/>
      <c r="N871" s="2"/>
    </row>
    <row r="872" spans="1:14" s="24" customFormat="1" x14ac:dyDescent="0.25">
      <c r="A872" s="20"/>
      <c r="B872" s="23"/>
      <c r="C872" s="20"/>
      <c r="D872" s="2"/>
      <c r="E872" s="21"/>
      <c r="F872" s="2"/>
      <c r="G872" s="2"/>
      <c r="H872" s="2"/>
      <c r="I872" s="2"/>
      <c r="J872" s="2"/>
      <c r="K872" s="22"/>
      <c r="L872" s="21"/>
      <c r="M872" s="2"/>
      <c r="N872" s="2"/>
    </row>
    <row r="873" spans="1:14" s="24" customFormat="1" x14ac:dyDescent="0.25">
      <c r="A873" s="20"/>
      <c r="B873" s="23"/>
      <c r="C873" s="20"/>
      <c r="D873" s="2"/>
      <c r="E873" s="21"/>
      <c r="F873" s="2"/>
      <c r="G873" s="2"/>
      <c r="H873" s="2"/>
      <c r="I873" s="2"/>
      <c r="J873" s="2"/>
      <c r="K873" s="22"/>
      <c r="L873" s="21"/>
      <c r="M873" s="2"/>
      <c r="N873" s="2"/>
    </row>
    <row r="874" spans="1:14" s="24" customFormat="1" x14ac:dyDescent="0.25">
      <c r="A874" s="20"/>
      <c r="B874" s="23"/>
      <c r="C874" s="20"/>
      <c r="D874" s="2"/>
      <c r="E874" s="21"/>
      <c r="F874" s="2"/>
      <c r="G874" s="2"/>
      <c r="H874" s="2"/>
      <c r="I874" s="2"/>
      <c r="J874" s="2"/>
      <c r="K874" s="22"/>
      <c r="L874" s="21"/>
      <c r="M874" s="2"/>
      <c r="N874" s="2"/>
    </row>
    <row r="875" spans="1:14" s="24" customFormat="1" x14ac:dyDescent="0.25">
      <c r="A875" s="20"/>
      <c r="B875" s="23"/>
      <c r="C875" s="20"/>
      <c r="D875" s="2"/>
      <c r="E875" s="21"/>
      <c r="F875" s="2"/>
      <c r="G875" s="2"/>
      <c r="H875" s="2"/>
      <c r="I875" s="2"/>
      <c r="J875" s="2"/>
      <c r="K875" s="22"/>
      <c r="L875" s="21"/>
      <c r="M875" s="2"/>
      <c r="N875" s="2"/>
    </row>
    <row r="876" spans="1:14" s="24" customFormat="1" x14ac:dyDescent="0.25">
      <c r="A876" s="20"/>
      <c r="B876" s="23"/>
      <c r="C876" s="20"/>
      <c r="D876" s="2"/>
      <c r="E876" s="21"/>
      <c r="F876" s="2"/>
      <c r="G876" s="2"/>
      <c r="H876" s="2"/>
      <c r="I876" s="2"/>
      <c r="J876" s="2"/>
      <c r="K876" s="22"/>
      <c r="L876" s="21"/>
      <c r="M876" s="2"/>
      <c r="N876" s="2"/>
    </row>
    <row r="877" spans="1:14" s="24" customFormat="1" x14ac:dyDescent="0.25">
      <c r="A877" s="20"/>
      <c r="B877" s="23"/>
      <c r="C877" s="20"/>
      <c r="D877" s="2"/>
      <c r="E877" s="21"/>
      <c r="F877" s="2"/>
      <c r="G877" s="2"/>
      <c r="H877" s="2"/>
      <c r="I877" s="2"/>
      <c r="J877" s="2"/>
      <c r="K877" s="22"/>
      <c r="L877" s="21"/>
      <c r="M877" s="2"/>
      <c r="N877" s="2"/>
    </row>
    <row r="878" spans="1:14" s="24" customFormat="1" x14ac:dyDescent="0.25">
      <c r="A878" s="20"/>
      <c r="B878" s="23"/>
      <c r="C878" s="20"/>
      <c r="D878" s="2"/>
      <c r="E878" s="21"/>
      <c r="F878" s="2"/>
      <c r="G878" s="2"/>
      <c r="H878" s="2"/>
      <c r="I878" s="2"/>
      <c r="J878" s="2"/>
      <c r="K878" s="22"/>
      <c r="L878" s="21"/>
      <c r="M878" s="2"/>
      <c r="N878" s="2"/>
    </row>
    <row r="879" spans="1:14" s="24" customFormat="1" x14ac:dyDescent="0.25">
      <c r="A879" s="20"/>
      <c r="B879" s="23"/>
      <c r="C879" s="20"/>
      <c r="D879" s="2"/>
      <c r="E879" s="21"/>
      <c r="F879" s="2"/>
      <c r="G879" s="2"/>
      <c r="H879" s="2"/>
      <c r="I879" s="2"/>
      <c r="J879" s="2"/>
      <c r="K879" s="22"/>
      <c r="L879" s="21"/>
      <c r="M879" s="2"/>
      <c r="N879" s="2"/>
    </row>
    <row r="880" spans="1:14" s="24" customFormat="1" x14ac:dyDescent="0.25">
      <c r="A880" s="20"/>
      <c r="B880" s="23"/>
      <c r="C880" s="20"/>
      <c r="D880" s="2"/>
      <c r="E880" s="21"/>
      <c r="F880" s="2"/>
      <c r="G880" s="2"/>
      <c r="H880" s="2"/>
      <c r="I880" s="2"/>
      <c r="J880" s="2"/>
      <c r="K880" s="22"/>
      <c r="L880" s="21"/>
      <c r="M880" s="2"/>
      <c r="N880" s="2"/>
    </row>
    <row r="881" spans="1:14" s="24" customFormat="1" x14ac:dyDescent="0.25">
      <c r="A881" s="20"/>
      <c r="B881" s="23"/>
      <c r="C881" s="20"/>
      <c r="D881" s="2"/>
      <c r="E881" s="21"/>
      <c r="F881" s="2"/>
      <c r="G881" s="2"/>
      <c r="H881" s="2"/>
      <c r="I881" s="2"/>
      <c r="J881" s="2"/>
      <c r="K881" s="22"/>
      <c r="L881" s="21"/>
      <c r="M881" s="2"/>
      <c r="N881" s="2"/>
    </row>
    <row r="882" spans="1:14" s="24" customFormat="1" x14ac:dyDescent="0.25">
      <c r="A882" s="20"/>
      <c r="B882" s="23"/>
      <c r="C882" s="20"/>
      <c r="D882" s="2"/>
      <c r="E882" s="21"/>
      <c r="F882" s="2"/>
      <c r="G882" s="2"/>
      <c r="H882" s="2"/>
      <c r="I882" s="2"/>
      <c r="J882" s="2"/>
      <c r="K882" s="22"/>
      <c r="L882" s="21"/>
      <c r="M882" s="2"/>
      <c r="N882" s="2"/>
    </row>
    <row r="883" spans="1:14" s="24" customFormat="1" x14ac:dyDescent="0.25">
      <c r="A883" s="20"/>
      <c r="B883" s="23"/>
      <c r="C883" s="20"/>
      <c r="D883" s="2"/>
      <c r="E883" s="21"/>
      <c r="F883" s="2"/>
      <c r="G883" s="2"/>
      <c r="H883" s="2"/>
      <c r="I883" s="2"/>
      <c r="J883" s="2"/>
      <c r="K883" s="22"/>
      <c r="L883" s="21"/>
      <c r="M883" s="2"/>
      <c r="N883" s="2"/>
    </row>
    <row r="884" spans="1:14" s="24" customFormat="1" x14ac:dyDescent="0.25">
      <c r="A884" s="20"/>
      <c r="B884" s="23"/>
      <c r="C884" s="20"/>
      <c r="D884" s="2"/>
      <c r="E884" s="21"/>
      <c r="F884" s="2"/>
      <c r="G884" s="2"/>
      <c r="H884" s="2"/>
      <c r="I884" s="2"/>
      <c r="J884" s="2"/>
      <c r="K884" s="22"/>
      <c r="L884" s="21"/>
      <c r="M884" s="2"/>
      <c r="N884" s="2"/>
    </row>
    <row r="885" spans="1:14" s="24" customFormat="1" x14ac:dyDescent="0.25">
      <c r="A885" s="20"/>
      <c r="B885" s="23"/>
      <c r="C885" s="20"/>
      <c r="D885" s="2"/>
      <c r="E885" s="21"/>
      <c r="F885" s="2"/>
      <c r="G885" s="2"/>
      <c r="H885" s="2"/>
      <c r="I885" s="2"/>
      <c r="J885" s="2"/>
      <c r="K885" s="22"/>
      <c r="L885" s="21"/>
      <c r="M885" s="2"/>
      <c r="N885" s="2"/>
    </row>
    <row r="886" spans="1:14" s="24" customFormat="1" x14ac:dyDescent="0.25">
      <c r="A886" s="20"/>
      <c r="B886" s="23"/>
      <c r="C886" s="20"/>
      <c r="D886" s="2"/>
      <c r="E886" s="21"/>
      <c r="F886" s="2"/>
      <c r="G886" s="2"/>
      <c r="H886" s="2"/>
      <c r="I886" s="2"/>
      <c r="J886" s="2"/>
      <c r="K886" s="22"/>
      <c r="L886" s="21"/>
      <c r="M886" s="2"/>
      <c r="N886" s="2"/>
    </row>
    <row r="887" spans="1:14" s="24" customFormat="1" x14ac:dyDescent="0.25">
      <c r="A887" s="20"/>
      <c r="B887" s="23"/>
      <c r="C887" s="20"/>
      <c r="D887" s="2"/>
      <c r="E887" s="21"/>
      <c r="F887" s="2"/>
      <c r="G887" s="2"/>
      <c r="H887" s="2"/>
      <c r="I887" s="2"/>
      <c r="J887" s="2"/>
      <c r="K887" s="22"/>
      <c r="L887" s="21"/>
      <c r="M887" s="2"/>
      <c r="N887" s="2"/>
    </row>
    <row r="888" spans="1:14" s="24" customFormat="1" x14ac:dyDescent="0.25">
      <c r="A888" s="20"/>
      <c r="B888" s="23"/>
      <c r="C888" s="20"/>
      <c r="D888" s="2"/>
      <c r="E888" s="21"/>
      <c r="F888" s="2"/>
      <c r="G888" s="2"/>
      <c r="H888" s="2"/>
      <c r="I888" s="2"/>
      <c r="J888" s="2"/>
      <c r="K888" s="22"/>
      <c r="L888" s="21"/>
      <c r="M888" s="2"/>
      <c r="N888" s="2"/>
    </row>
    <row r="889" spans="1:14" s="24" customFormat="1" x14ac:dyDescent="0.25">
      <c r="A889" s="20"/>
      <c r="B889" s="23"/>
      <c r="C889" s="20"/>
      <c r="D889" s="2"/>
      <c r="E889" s="21"/>
      <c r="F889" s="2"/>
      <c r="G889" s="2"/>
      <c r="H889" s="2"/>
      <c r="I889" s="2"/>
      <c r="J889" s="2"/>
      <c r="K889" s="22"/>
      <c r="L889" s="21"/>
      <c r="M889" s="2"/>
      <c r="N889" s="2"/>
    </row>
    <row r="890" spans="1:14" s="24" customFormat="1" x14ac:dyDescent="0.25">
      <c r="A890" s="20"/>
      <c r="B890" s="23"/>
      <c r="C890" s="20"/>
      <c r="D890" s="2"/>
      <c r="E890" s="21"/>
      <c r="F890" s="2"/>
      <c r="G890" s="2"/>
      <c r="H890" s="2"/>
      <c r="I890" s="2"/>
      <c r="J890" s="2"/>
      <c r="K890" s="22"/>
      <c r="L890" s="21"/>
      <c r="M890" s="2"/>
      <c r="N890" s="2"/>
    </row>
    <row r="891" spans="1:14" s="24" customFormat="1" x14ac:dyDescent="0.25">
      <c r="A891" s="20"/>
      <c r="B891" s="23"/>
      <c r="C891" s="20"/>
      <c r="D891" s="2"/>
      <c r="E891" s="21"/>
      <c r="F891" s="2"/>
      <c r="G891" s="2"/>
      <c r="H891" s="2"/>
      <c r="I891" s="2"/>
      <c r="J891" s="2"/>
      <c r="K891" s="22"/>
      <c r="L891" s="21"/>
      <c r="M891" s="2"/>
      <c r="N891" s="2"/>
    </row>
    <row r="892" spans="1:14" s="24" customFormat="1" x14ac:dyDescent="0.25">
      <c r="A892" s="20"/>
      <c r="B892" s="23"/>
      <c r="C892" s="20"/>
      <c r="D892" s="2"/>
      <c r="E892" s="21"/>
      <c r="F892" s="2"/>
      <c r="G892" s="2"/>
      <c r="H892" s="2"/>
      <c r="I892" s="2"/>
      <c r="J892" s="2"/>
      <c r="K892" s="22"/>
      <c r="L892" s="21"/>
      <c r="M892" s="2"/>
      <c r="N892" s="2"/>
    </row>
    <row r="893" spans="1:14" s="24" customFormat="1" x14ac:dyDescent="0.25">
      <c r="A893" s="20"/>
      <c r="B893" s="23"/>
      <c r="C893" s="20"/>
      <c r="D893" s="2"/>
      <c r="E893" s="21"/>
      <c r="F893" s="2"/>
      <c r="G893" s="2"/>
      <c r="H893" s="2"/>
      <c r="I893" s="2"/>
      <c r="J893" s="2"/>
      <c r="K893" s="22"/>
      <c r="L893" s="21"/>
      <c r="M893" s="2"/>
      <c r="N893" s="2"/>
    </row>
    <row r="894" spans="1:14" s="24" customFormat="1" x14ac:dyDescent="0.25">
      <c r="A894" s="20"/>
      <c r="B894" s="23"/>
      <c r="C894" s="20"/>
      <c r="D894" s="2"/>
      <c r="E894" s="21"/>
      <c r="F894" s="2"/>
      <c r="G894" s="2"/>
      <c r="H894" s="2"/>
      <c r="I894" s="2"/>
      <c r="J894" s="2"/>
      <c r="K894" s="22"/>
      <c r="L894" s="21"/>
      <c r="M894" s="2"/>
      <c r="N894" s="2"/>
    </row>
    <row r="895" spans="1:14" s="24" customFormat="1" x14ac:dyDescent="0.25">
      <c r="A895" s="20"/>
      <c r="B895" s="23"/>
      <c r="C895" s="20"/>
      <c r="D895" s="2"/>
      <c r="E895" s="21"/>
      <c r="F895" s="2"/>
      <c r="G895" s="2"/>
      <c r="H895" s="2"/>
      <c r="I895" s="2"/>
      <c r="J895" s="2"/>
      <c r="K895" s="22"/>
      <c r="L895" s="21"/>
      <c r="M895" s="2"/>
      <c r="N895" s="2"/>
    </row>
    <row r="896" spans="1:14" s="24" customFormat="1" x14ac:dyDescent="0.25">
      <c r="A896" s="20"/>
      <c r="B896" s="23"/>
      <c r="C896" s="20"/>
      <c r="D896" s="2"/>
      <c r="E896" s="21"/>
      <c r="F896" s="2"/>
      <c r="G896" s="2"/>
      <c r="H896" s="2"/>
      <c r="I896" s="2"/>
      <c r="J896" s="2"/>
      <c r="K896" s="22"/>
      <c r="L896" s="21"/>
      <c r="M896" s="2"/>
      <c r="N896" s="2"/>
    </row>
    <row r="897" spans="1:14" s="24" customFormat="1" x14ac:dyDescent="0.25">
      <c r="A897" s="20"/>
      <c r="B897" s="23"/>
      <c r="C897" s="20"/>
      <c r="D897" s="2"/>
      <c r="E897" s="21"/>
      <c r="F897" s="2"/>
      <c r="G897" s="2"/>
      <c r="H897" s="2"/>
      <c r="I897" s="2"/>
      <c r="J897" s="2"/>
      <c r="K897" s="22"/>
      <c r="L897" s="21"/>
      <c r="M897" s="2"/>
      <c r="N897" s="2"/>
    </row>
    <row r="898" spans="1:14" s="24" customFormat="1" x14ac:dyDescent="0.25">
      <c r="A898" s="20"/>
      <c r="B898" s="23"/>
      <c r="C898" s="20"/>
      <c r="D898" s="2"/>
      <c r="E898" s="21"/>
      <c r="F898" s="2"/>
      <c r="G898" s="2"/>
      <c r="H898" s="2"/>
      <c r="I898" s="2"/>
      <c r="J898" s="2"/>
      <c r="K898" s="22"/>
      <c r="L898" s="21"/>
      <c r="M898" s="2"/>
      <c r="N898" s="2"/>
    </row>
    <row r="899" spans="1:14" s="24" customFormat="1" x14ac:dyDescent="0.25">
      <c r="A899" s="20"/>
      <c r="B899" s="23"/>
      <c r="C899" s="20"/>
      <c r="D899" s="2"/>
      <c r="E899" s="21"/>
      <c r="F899" s="2"/>
      <c r="G899" s="2"/>
      <c r="H899" s="2"/>
      <c r="I899" s="2"/>
      <c r="J899" s="2"/>
      <c r="K899" s="22"/>
      <c r="L899" s="21"/>
      <c r="M899" s="2"/>
      <c r="N899" s="2"/>
    </row>
    <row r="900" spans="1:14" s="24" customFormat="1" x14ac:dyDescent="0.25">
      <c r="A900" s="20"/>
      <c r="B900" s="23"/>
      <c r="C900" s="20"/>
      <c r="D900" s="2"/>
      <c r="E900" s="21"/>
      <c r="F900" s="2"/>
      <c r="G900" s="2"/>
      <c r="H900" s="2"/>
      <c r="I900" s="2"/>
      <c r="J900" s="2"/>
      <c r="K900" s="22"/>
      <c r="L900" s="21"/>
      <c r="M900" s="2"/>
      <c r="N900" s="2"/>
    </row>
    <row r="901" spans="1:14" s="24" customFormat="1" x14ac:dyDescent="0.25">
      <c r="A901" s="20"/>
      <c r="B901" s="23"/>
      <c r="C901" s="20"/>
      <c r="D901" s="2"/>
      <c r="E901" s="21"/>
      <c r="F901" s="2"/>
      <c r="G901" s="2"/>
      <c r="H901" s="2"/>
      <c r="I901" s="2"/>
      <c r="J901" s="2"/>
      <c r="K901" s="22"/>
      <c r="L901" s="21"/>
      <c r="M901" s="2"/>
      <c r="N901" s="2"/>
    </row>
    <row r="902" spans="1:14" s="24" customFormat="1" x14ac:dyDescent="0.25">
      <c r="A902" s="20"/>
      <c r="B902" s="23"/>
      <c r="C902" s="20"/>
      <c r="D902" s="2"/>
      <c r="E902" s="21"/>
      <c r="F902" s="2"/>
      <c r="G902" s="2"/>
      <c r="H902" s="2"/>
      <c r="I902" s="2"/>
      <c r="J902" s="2"/>
      <c r="K902" s="22"/>
      <c r="L902" s="21"/>
      <c r="M902" s="2"/>
      <c r="N902" s="2"/>
    </row>
    <row r="903" spans="1:14" s="24" customFormat="1" x14ac:dyDescent="0.25">
      <c r="A903" s="20"/>
      <c r="B903" s="23"/>
      <c r="C903" s="20"/>
      <c r="D903" s="2"/>
      <c r="E903" s="21"/>
      <c r="F903" s="2"/>
      <c r="G903" s="2"/>
      <c r="H903" s="2"/>
      <c r="I903" s="2"/>
      <c r="J903" s="2"/>
      <c r="K903" s="22"/>
      <c r="L903" s="21"/>
      <c r="M903" s="2"/>
      <c r="N903" s="2"/>
    </row>
    <row r="904" spans="1:14" s="24" customFormat="1" x14ac:dyDescent="0.25">
      <c r="A904" s="20"/>
      <c r="B904" s="23"/>
      <c r="C904" s="20"/>
      <c r="D904" s="2"/>
      <c r="E904" s="21"/>
      <c r="F904" s="2"/>
      <c r="G904" s="2"/>
      <c r="H904" s="2"/>
      <c r="I904" s="2"/>
      <c r="J904" s="2"/>
      <c r="K904" s="22"/>
      <c r="L904" s="21"/>
      <c r="M904" s="2"/>
      <c r="N904" s="2"/>
    </row>
    <row r="905" spans="1:14" s="24" customFormat="1" x14ac:dyDescent="0.25">
      <c r="A905" s="20"/>
      <c r="B905" s="23"/>
      <c r="C905" s="20"/>
      <c r="D905" s="2"/>
      <c r="E905" s="21"/>
      <c r="F905" s="2"/>
      <c r="G905" s="2"/>
      <c r="H905" s="2"/>
      <c r="I905" s="2"/>
      <c r="J905" s="2"/>
      <c r="K905" s="22"/>
      <c r="L905" s="21"/>
      <c r="M905" s="2"/>
      <c r="N905" s="2"/>
    </row>
    <row r="906" spans="1:14" s="24" customFormat="1" x14ac:dyDescent="0.25">
      <c r="A906" s="20"/>
      <c r="B906" s="23"/>
      <c r="C906" s="20"/>
      <c r="D906" s="2"/>
      <c r="E906" s="21"/>
      <c r="F906" s="2"/>
      <c r="G906" s="2"/>
      <c r="H906" s="2"/>
      <c r="I906" s="2"/>
      <c r="J906" s="2"/>
      <c r="K906" s="22"/>
      <c r="L906" s="21"/>
      <c r="M906" s="2"/>
      <c r="N906" s="2"/>
    </row>
    <row r="907" spans="1:14" s="24" customFormat="1" x14ac:dyDescent="0.25">
      <c r="A907" s="20"/>
      <c r="B907" s="23"/>
      <c r="C907" s="20"/>
      <c r="D907" s="2"/>
      <c r="E907" s="21"/>
      <c r="F907" s="2"/>
      <c r="G907" s="2"/>
      <c r="H907" s="2"/>
      <c r="I907" s="2"/>
      <c r="J907" s="2"/>
      <c r="K907" s="22"/>
      <c r="L907" s="21"/>
      <c r="M907" s="2"/>
      <c r="N907" s="2"/>
    </row>
    <row r="908" spans="1:14" s="24" customFormat="1" x14ac:dyDescent="0.25">
      <c r="A908" s="20"/>
      <c r="B908" s="23"/>
      <c r="C908" s="20"/>
      <c r="D908" s="2"/>
      <c r="E908" s="21"/>
      <c r="F908" s="2"/>
      <c r="G908" s="2"/>
      <c r="H908" s="2"/>
      <c r="I908" s="2"/>
      <c r="J908" s="2"/>
      <c r="K908" s="22"/>
      <c r="L908" s="21"/>
      <c r="M908" s="2"/>
      <c r="N908" s="2"/>
    </row>
    <row r="909" spans="1:14" s="24" customFormat="1" x14ac:dyDescent="0.25">
      <c r="A909" s="20"/>
      <c r="B909" s="23"/>
      <c r="C909" s="20"/>
      <c r="D909" s="2"/>
      <c r="E909" s="21"/>
      <c r="F909" s="2"/>
      <c r="G909" s="2"/>
      <c r="H909" s="2"/>
      <c r="I909" s="2"/>
      <c r="J909" s="2"/>
      <c r="K909" s="22"/>
      <c r="L909" s="21"/>
      <c r="M909" s="2"/>
      <c r="N909" s="2"/>
    </row>
    <row r="910" spans="1:14" s="24" customFormat="1" x14ac:dyDescent="0.25">
      <c r="A910" s="20"/>
      <c r="B910" s="23"/>
      <c r="C910" s="20"/>
      <c r="D910" s="2"/>
      <c r="E910" s="21"/>
      <c r="F910" s="2"/>
      <c r="G910" s="2"/>
      <c r="H910" s="2"/>
      <c r="I910" s="2"/>
      <c r="J910" s="2"/>
      <c r="K910" s="22"/>
      <c r="L910" s="21"/>
      <c r="M910" s="2"/>
      <c r="N910" s="2"/>
    </row>
    <row r="911" spans="1:14" s="24" customFormat="1" x14ac:dyDescent="0.25">
      <c r="A911" s="20"/>
      <c r="B911" s="23"/>
      <c r="C911" s="20"/>
      <c r="D911" s="2"/>
      <c r="E911" s="21"/>
      <c r="F911" s="2"/>
      <c r="G911" s="2"/>
      <c r="H911" s="2"/>
      <c r="I911" s="2"/>
      <c r="J911" s="2"/>
      <c r="K911" s="22"/>
      <c r="L911" s="21"/>
      <c r="M911" s="2"/>
      <c r="N911" s="2"/>
    </row>
    <row r="912" spans="1:14" s="24" customFormat="1" x14ac:dyDescent="0.25">
      <c r="A912" s="20"/>
      <c r="B912" s="23"/>
      <c r="C912" s="20"/>
      <c r="D912" s="2"/>
      <c r="E912" s="21"/>
      <c r="F912" s="2"/>
      <c r="G912" s="2"/>
      <c r="H912" s="2"/>
      <c r="I912" s="2"/>
      <c r="J912" s="2"/>
      <c r="K912" s="22"/>
      <c r="L912" s="21"/>
      <c r="M912" s="2"/>
      <c r="N912" s="2"/>
    </row>
    <row r="913" spans="1:14" s="24" customFormat="1" x14ac:dyDescent="0.25">
      <c r="A913" s="20"/>
      <c r="B913" s="23"/>
      <c r="C913" s="20"/>
      <c r="D913" s="2"/>
      <c r="E913" s="21"/>
      <c r="F913" s="2"/>
      <c r="G913" s="2"/>
      <c r="H913" s="2"/>
      <c r="I913" s="2"/>
      <c r="J913" s="2"/>
      <c r="K913" s="22"/>
      <c r="L913" s="21"/>
      <c r="M913" s="2"/>
      <c r="N913" s="2"/>
    </row>
    <row r="914" spans="1:14" s="24" customFormat="1" x14ac:dyDescent="0.25">
      <c r="A914" s="20"/>
      <c r="B914" s="23"/>
      <c r="C914" s="20"/>
      <c r="D914" s="2"/>
      <c r="E914" s="21"/>
      <c r="F914" s="2"/>
      <c r="G914" s="2"/>
      <c r="H914" s="2"/>
      <c r="I914" s="2"/>
      <c r="J914" s="2"/>
      <c r="K914" s="22"/>
      <c r="L914" s="21"/>
      <c r="M914" s="2"/>
      <c r="N914" s="2"/>
    </row>
    <row r="915" spans="1:14" s="24" customFormat="1" x14ac:dyDescent="0.25">
      <c r="A915" s="20"/>
      <c r="B915" s="23"/>
      <c r="C915" s="20"/>
      <c r="D915" s="2"/>
      <c r="E915" s="21"/>
      <c r="F915" s="2"/>
      <c r="G915" s="2"/>
      <c r="H915" s="2"/>
      <c r="I915" s="2"/>
      <c r="J915" s="2"/>
      <c r="K915" s="22"/>
      <c r="L915" s="21"/>
      <c r="M915" s="2"/>
      <c r="N915" s="2"/>
    </row>
    <row r="916" spans="1:14" s="24" customFormat="1" x14ac:dyDescent="0.25">
      <c r="A916" s="20"/>
      <c r="B916" s="23"/>
      <c r="C916" s="20"/>
      <c r="D916" s="2"/>
      <c r="E916" s="21"/>
      <c r="F916" s="2"/>
      <c r="G916" s="2"/>
      <c r="H916" s="2"/>
      <c r="I916" s="2"/>
      <c r="J916" s="2"/>
      <c r="K916" s="22"/>
      <c r="L916" s="21"/>
      <c r="M916" s="2"/>
      <c r="N916" s="2"/>
    </row>
    <row r="917" spans="1:14" s="24" customFormat="1" x14ac:dyDescent="0.25">
      <c r="A917" s="20"/>
      <c r="B917" s="23"/>
      <c r="C917" s="20"/>
      <c r="D917" s="2"/>
      <c r="E917" s="21"/>
      <c r="F917" s="2"/>
      <c r="G917" s="2"/>
      <c r="H917" s="2"/>
      <c r="I917" s="2"/>
      <c r="J917" s="2"/>
      <c r="K917" s="22"/>
      <c r="L917" s="21"/>
      <c r="M917" s="2"/>
      <c r="N917" s="2"/>
    </row>
    <row r="918" spans="1:14" s="24" customFormat="1" x14ac:dyDescent="0.25">
      <c r="A918" s="20"/>
      <c r="B918" s="23"/>
      <c r="C918" s="20"/>
      <c r="D918" s="2"/>
      <c r="E918" s="21"/>
      <c r="F918" s="2"/>
      <c r="G918" s="2"/>
      <c r="H918" s="2"/>
      <c r="I918" s="2"/>
      <c r="J918" s="2"/>
      <c r="K918" s="22"/>
      <c r="L918" s="21"/>
      <c r="M918" s="2"/>
      <c r="N918" s="2"/>
    </row>
    <row r="919" spans="1:14" s="24" customFormat="1" x14ac:dyDescent="0.25">
      <c r="A919" s="20"/>
      <c r="B919" s="23"/>
      <c r="C919" s="20"/>
      <c r="D919" s="2"/>
      <c r="E919" s="21"/>
      <c r="F919" s="2"/>
      <c r="G919" s="2"/>
      <c r="H919" s="2"/>
      <c r="I919" s="2"/>
      <c r="J919" s="2"/>
      <c r="K919" s="22"/>
      <c r="L919" s="21"/>
      <c r="M919" s="2"/>
      <c r="N919" s="2"/>
    </row>
    <row r="920" spans="1:14" s="24" customFormat="1" x14ac:dyDescent="0.25">
      <c r="A920" s="20"/>
      <c r="B920" s="23"/>
      <c r="C920" s="20"/>
      <c r="D920" s="2"/>
      <c r="E920" s="21"/>
      <c r="F920" s="2"/>
      <c r="G920" s="2"/>
      <c r="H920" s="2"/>
      <c r="I920" s="2"/>
      <c r="J920" s="2"/>
      <c r="K920" s="22"/>
      <c r="L920" s="21"/>
      <c r="M920" s="2"/>
      <c r="N920" s="2"/>
    </row>
    <row r="921" spans="1:14" s="24" customFormat="1" x14ac:dyDescent="0.25">
      <c r="A921" s="20"/>
      <c r="B921" s="23"/>
      <c r="C921" s="20"/>
      <c r="D921" s="2"/>
      <c r="E921" s="21"/>
      <c r="F921" s="2"/>
      <c r="G921" s="2"/>
      <c r="H921" s="2"/>
      <c r="I921" s="2"/>
      <c r="J921" s="2"/>
      <c r="K921" s="22"/>
      <c r="L921" s="21"/>
      <c r="M921" s="2"/>
      <c r="N921" s="2"/>
    </row>
    <row r="922" spans="1:14" s="24" customFormat="1" x14ac:dyDescent="0.25">
      <c r="A922" s="20"/>
      <c r="B922" s="23"/>
      <c r="C922" s="20"/>
      <c r="D922" s="2"/>
      <c r="E922" s="21"/>
      <c r="F922" s="2"/>
      <c r="G922" s="2"/>
      <c r="H922" s="2"/>
      <c r="I922" s="2"/>
      <c r="J922" s="2"/>
      <c r="K922" s="22"/>
      <c r="L922" s="21"/>
      <c r="M922" s="2"/>
      <c r="N922" s="2"/>
    </row>
    <row r="923" spans="1:14" s="24" customFormat="1" x14ac:dyDescent="0.25">
      <c r="A923" s="20"/>
      <c r="B923" s="23"/>
      <c r="C923" s="20"/>
      <c r="D923" s="2"/>
      <c r="E923" s="21"/>
      <c r="F923" s="2"/>
      <c r="G923" s="2"/>
      <c r="H923" s="2"/>
      <c r="I923" s="2"/>
      <c r="J923" s="2"/>
      <c r="K923" s="22"/>
      <c r="L923" s="21"/>
      <c r="M923" s="2"/>
      <c r="N923" s="2"/>
    </row>
    <row r="924" spans="1:14" s="24" customFormat="1" x14ac:dyDescent="0.25">
      <c r="A924" s="20"/>
      <c r="B924" s="23"/>
      <c r="C924" s="20"/>
      <c r="D924" s="2"/>
      <c r="E924" s="21"/>
      <c r="F924" s="2"/>
      <c r="G924" s="2"/>
      <c r="H924" s="2"/>
      <c r="I924" s="2"/>
      <c r="J924" s="2"/>
      <c r="K924" s="22"/>
      <c r="L924" s="21"/>
      <c r="M924" s="2"/>
      <c r="N924" s="2"/>
    </row>
    <row r="925" spans="1:14" s="24" customFormat="1" x14ac:dyDescent="0.25">
      <c r="A925" s="20"/>
      <c r="B925" s="23"/>
      <c r="C925" s="20"/>
      <c r="D925" s="2"/>
      <c r="E925" s="21"/>
      <c r="F925" s="2"/>
      <c r="G925" s="2"/>
      <c r="H925" s="2"/>
      <c r="I925" s="2"/>
      <c r="J925" s="2"/>
      <c r="K925" s="22"/>
      <c r="L925" s="21"/>
      <c r="M925" s="2"/>
      <c r="N925" s="2"/>
    </row>
    <row r="926" spans="1:14" s="24" customFormat="1" x14ac:dyDescent="0.25">
      <c r="A926" s="20"/>
      <c r="B926" s="23"/>
      <c r="C926" s="20"/>
      <c r="D926" s="2"/>
      <c r="E926" s="21"/>
      <c r="F926" s="2"/>
      <c r="G926" s="2"/>
      <c r="H926" s="2"/>
      <c r="I926" s="2"/>
      <c r="J926" s="2"/>
      <c r="K926" s="22"/>
      <c r="L926" s="21"/>
      <c r="M926" s="2"/>
      <c r="N926" s="2"/>
    </row>
    <row r="927" spans="1:14" s="24" customFormat="1" x14ac:dyDescent="0.25">
      <c r="A927" s="20"/>
      <c r="B927" s="23"/>
      <c r="C927" s="20"/>
      <c r="D927" s="2"/>
      <c r="E927" s="21"/>
      <c r="F927" s="2"/>
      <c r="G927" s="2"/>
      <c r="H927" s="2"/>
      <c r="I927" s="2"/>
      <c r="J927" s="2"/>
      <c r="K927" s="22"/>
      <c r="L927" s="21"/>
      <c r="M927" s="2"/>
      <c r="N927" s="2"/>
    </row>
    <row r="928" spans="1:14" s="24" customFormat="1" x14ac:dyDescent="0.25">
      <c r="A928" s="20"/>
      <c r="B928" s="23"/>
      <c r="C928" s="20"/>
      <c r="D928" s="2"/>
      <c r="E928" s="21"/>
      <c r="F928" s="2"/>
      <c r="G928" s="2"/>
      <c r="H928" s="2"/>
      <c r="I928" s="2"/>
      <c r="J928" s="2"/>
      <c r="K928" s="22"/>
      <c r="L928" s="21"/>
      <c r="M928" s="2"/>
      <c r="N928" s="2"/>
    </row>
    <row r="929" spans="1:14" s="24" customFormat="1" x14ac:dyDescent="0.25">
      <c r="A929" s="20"/>
      <c r="B929" s="23"/>
      <c r="C929" s="20"/>
      <c r="D929" s="2"/>
      <c r="E929" s="21"/>
      <c r="F929" s="2"/>
      <c r="G929" s="2"/>
      <c r="H929" s="2"/>
      <c r="I929" s="2"/>
      <c r="J929" s="2"/>
      <c r="K929" s="22"/>
      <c r="L929" s="21"/>
      <c r="M929" s="2"/>
      <c r="N929" s="2"/>
    </row>
    <row r="930" spans="1:14" s="24" customFormat="1" x14ac:dyDescent="0.25">
      <c r="A930" s="20"/>
      <c r="B930" s="23"/>
      <c r="C930" s="20"/>
      <c r="D930" s="2"/>
      <c r="E930" s="21"/>
      <c r="F930" s="2"/>
      <c r="G930" s="2"/>
      <c r="H930" s="2"/>
      <c r="I930" s="2"/>
      <c r="J930" s="2"/>
      <c r="K930" s="22"/>
      <c r="L930" s="21"/>
      <c r="M930" s="2"/>
      <c r="N930" s="2"/>
    </row>
    <row r="931" spans="1:14" s="24" customFormat="1" x14ac:dyDescent="0.25">
      <c r="A931" s="20"/>
      <c r="B931" s="23"/>
      <c r="C931" s="20"/>
      <c r="D931" s="2"/>
      <c r="E931" s="21"/>
      <c r="F931" s="2"/>
      <c r="G931" s="2"/>
      <c r="H931" s="2"/>
      <c r="I931" s="2"/>
      <c r="J931" s="2"/>
      <c r="K931" s="22"/>
      <c r="L931" s="21"/>
      <c r="M931" s="2"/>
      <c r="N931" s="2"/>
    </row>
    <row r="932" spans="1:14" s="24" customFormat="1" x14ac:dyDescent="0.25">
      <c r="A932" s="20"/>
      <c r="B932" s="23"/>
      <c r="C932" s="20"/>
      <c r="D932" s="2"/>
      <c r="E932" s="21"/>
      <c r="F932" s="2"/>
      <c r="G932" s="2"/>
      <c r="H932" s="2"/>
      <c r="I932" s="2"/>
      <c r="J932" s="2"/>
      <c r="K932" s="22"/>
      <c r="L932" s="21"/>
      <c r="M932" s="2"/>
      <c r="N932" s="2"/>
    </row>
    <row r="933" spans="1:14" s="24" customFormat="1" x14ac:dyDescent="0.25">
      <c r="A933" s="20"/>
      <c r="B933" s="23"/>
      <c r="C933" s="20"/>
      <c r="D933" s="2"/>
      <c r="E933" s="21"/>
      <c r="F933" s="2"/>
      <c r="G933" s="2"/>
      <c r="H933" s="2"/>
      <c r="I933" s="2"/>
      <c r="J933" s="2"/>
      <c r="K933" s="22"/>
      <c r="L933" s="21"/>
      <c r="M933" s="2"/>
      <c r="N933" s="2"/>
    </row>
    <row r="934" spans="1:14" s="24" customFormat="1" x14ac:dyDescent="0.25">
      <c r="A934" s="20"/>
      <c r="B934" s="23"/>
      <c r="C934" s="20"/>
      <c r="D934" s="2"/>
      <c r="E934" s="21"/>
      <c r="F934" s="2"/>
      <c r="G934" s="2"/>
      <c r="H934" s="2"/>
      <c r="I934" s="2"/>
      <c r="J934" s="2"/>
      <c r="K934" s="22"/>
      <c r="L934" s="21"/>
      <c r="M934" s="2"/>
      <c r="N934" s="2"/>
    </row>
    <row r="935" spans="1:14" s="24" customFormat="1" x14ac:dyDescent="0.25">
      <c r="A935" s="20"/>
      <c r="B935" s="23"/>
      <c r="C935" s="20"/>
      <c r="D935" s="2"/>
      <c r="E935" s="21"/>
      <c r="F935" s="2"/>
      <c r="G935" s="2"/>
      <c r="H935" s="2"/>
      <c r="I935" s="2"/>
      <c r="J935" s="2"/>
      <c r="K935" s="22"/>
      <c r="L935" s="21"/>
      <c r="M935" s="2"/>
      <c r="N935" s="2"/>
    </row>
    <row r="936" spans="1:14" s="24" customFormat="1" x14ac:dyDescent="0.25">
      <c r="A936" s="20"/>
      <c r="B936" s="23"/>
      <c r="C936" s="20"/>
      <c r="D936" s="2"/>
      <c r="E936" s="21"/>
      <c r="F936" s="2"/>
      <c r="G936" s="2"/>
      <c r="H936" s="2"/>
      <c r="I936" s="2"/>
      <c r="J936" s="2"/>
      <c r="K936" s="22"/>
      <c r="L936" s="21"/>
      <c r="M936" s="2"/>
      <c r="N936" s="2"/>
    </row>
    <row r="937" spans="1:14" s="24" customFormat="1" x14ac:dyDescent="0.25">
      <c r="A937" s="20"/>
      <c r="B937" s="23"/>
      <c r="C937" s="20"/>
      <c r="D937" s="2"/>
      <c r="E937" s="21"/>
      <c r="F937" s="2"/>
      <c r="G937" s="2"/>
      <c r="H937" s="2"/>
      <c r="I937" s="2"/>
      <c r="J937" s="2"/>
      <c r="K937" s="22"/>
      <c r="L937" s="21"/>
      <c r="M937" s="2"/>
      <c r="N937" s="2"/>
    </row>
    <row r="938" spans="1:14" s="24" customFormat="1" x14ac:dyDescent="0.25">
      <c r="A938" s="20"/>
      <c r="B938" s="23"/>
      <c r="C938" s="20"/>
      <c r="D938" s="2"/>
      <c r="E938" s="21"/>
      <c r="F938" s="2"/>
      <c r="G938" s="2"/>
      <c r="H938" s="2"/>
      <c r="I938" s="2"/>
      <c r="J938" s="2"/>
      <c r="K938" s="22"/>
      <c r="L938" s="21"/>
      <c r="M938" s="2"/>
      <c r="N938" s="2"/>
    </row>
    <row r="939" spans="1:14" s="24" customFormat="1" x14ac:dyDescent="0.25">
      <c r="A939" s="20"/>
      <c r="B939" s="23"/>
      <c r="C939" s="20"/>
      <c r="D939" s="2"/>
      <c r="E939" s="21"/>
      <c r="F939" s="2"/>
      <c r="G939" s="2"/>
      <c r="H939" s="2"/>
      <c r="I939" s="2"/>
      <c r="J939" s="2"/>
      <c r="K939" s="22"/>
      <c r="L939" s="21"/>
      <c r="M939" s="2"/>
      <c r="N939" s="2"/>
    </row>
    <row r="940" spans="1:14" s="24" customFormat="1" x14ac:dyDescent="0.25">
      <c r="A940" s="20"/>
      <c r="B940" s="23"/>
      <c r="C940" s="20"/>
      <c r="D940" s="2"/>
      <c r="E940" s="21"/>
      <c r="F940" s="2"/>
      <c r="G940" s="2"/>
      <c r="H940" s="2"/>
      <c r="I940" s="2"/>
      <c r="J940" s="2"/>
      <c r="K940" s="22"/>
      <c r="L940" s="21"/>
      <c r="M940" s="2"/>
      <c r="N940" s="2"/>
    </row>
    <row r="941" spans="1:14" s="24" customFormat="1" x14ac:dyDescent="0.25">
      <c r="A941" s="20"/>
      <c r="B941" s="23"/>
      <c r="C941" s="20"/>
      <c r="D941" s="2"/>
      <c r="E941" s="21"/>
      <c r="F941" s="2"/>
      <c r="G941" s="2"/>
      <c r="H941" s="2"/>
      <c r="I941" s="2"/>
      <c r="J941" s="2"/>
      <c r="K941" s="22"/>
      <c r="L941" s="21"/>
      <c r="M941" s="2"/>
      <c r="N941" s="2"/>
    </row>
    <row r="942" spans="1:14" s="24" customFormat="1" x14ac:dyDescent="0.25">
      <c r="A942" s="20"/>
      <c r="B942" s="23"/>
      <c r="C942" s="20"/>
      <c r="D942" s="2"/>
      <c r="E942" s="21"/>
      <c r="F942" s="2"/>
      <c r="G942" s="2"/>
      <c r="H942" s="2"/>
      <c r="I942" s="2"/>
      <c r="J942" s="2"/>
      <c r="K942" s="22"/>
      <c r="L942" s="21"/>
      <c r="M942" s="2"/>
      <c r="N942" s="2"/>
    </row>
    <row r="943" spans="1:14" s="24" customFormat="1" x14ac:dyDescent="0.25">
      <c r="A943" s="20"/>
      <c r="B943" s="23"/>
      <c r="C943" s="20"/>
      <c r="D943" s="2"/>
      <c r="E943" s="21"/>
      <c r="F943" s="2"/>
      <c r="G943" s="2"/>
      <c r="H943" s="2"/>
      <c r="I943" s="2"/>
      <c r="J943" s="2"/>
      <c r="K943" s="22"/>
      <c r="L943" s="21"/>
      <c r="M943" s="2"/>
      <c r="N943" s="2"/>
    </row>
    <row r="944" spans="1:14" s="24" customFormat="1" x14ac:dyDescent="0.25">
      <c r="A944" s="20"/>
      <c r="B944" s="23"/>
      <c r="C944" s="20"/>
      <c r="D944" s="2"/>
      <c r="E944" s="21"/>
      <c r="F944" s="2"/>
      <c r="G944" s="2"/>
      <c r="H944" s="2"/>
      <c r="I944" s="2"/>
      <c r="J944" s="2"/>
      <c r="K944" s="22"/>
      <c r="L944" s="21"/>
      <c r="M944" s="2"/>
      <c r="N944" s="2"/>
    </row>
    <row r="945" spans="1:14" s="24" customFormat="1" x14ac:dyDescent="0.25">
      <c r="A945" s="20"/>
      <c r="B945" s="23"/>
      <c r="C945" s="20"/>
      <c r="D945" s="2"/>
      <c r="E945" s="21"/>
      <c r="F945" s="2"/>
      <c r="G945" s="2"/>
      <c r="H945" s="2"/>
      <c r="I945" s="2"/>
      <c r="J945" s="2"/>
      <c r="K945" s="22"/>
      <c r="L945" s="21"/>
      <c r="M945" s="2"/>
      <c r="N945" s="2"/>
    </row>
    <row r="946" spans="1:14" s="24" customFormat="1" x14ac:dyDescent="0.25">
      <c r="A946" s="20"/>
      <c r="B946" s="23"/>
      <c r="C946" s="20"/>
      <c r="D946" s="2"/>
      <c r="E946" s="21"/>
      <c r="F946" s="2"/>
      <c r="G946" s="2"/>
      <c r="H946" s="2"/>
      <c r="I946" s="2"/>
      <c r="J946" s="2"/>
      <c r="K946" s="22"/>
      <c r="L946" s="21"/>
      <c r="M946" s="2"/>
      <c r="N946" s="2"/>
    </row>
    <row r="947" spans="1:14" s="24" customFormat="1" x14ac:dyDescent="0.25">
      <c r="A947" s="20"/>
      <c r="B947" s="23"/>
      <c r="C947" s="20"/>
      <c r="D947" s="2"/>
      <c r="E947" s="21"/>
      <c r="F947" s="2"/>
      <c r="G947" s="2"/>
      <c r="H947" s="2"/>
      <c r="I947" s="2"/>
      <c r="J947" s="2"/>
      <c r="K947" s="22"/>
      <c r="L947" s="21"/>
      <c r="M947" s="2"/>
      <c r="N947" s="2"/>
    </row>
    <row r="948" spans="1:14" s="24" customFormat="1" x14ac:dyDescent="0.25">
      <c r="A948" s="20"/>
      <c r="B948" s="23"/>
      <c r="C948" s="20"/>
      <c r="D948" s="2"/>
      <c r="E948" s="21"/>
      <c r="F948" s="2"/>
      <c r="G948" s="2"/>
      <c r="H948" s="2"/>
      <c r="I948" s="2"/>
      <c r="J948" s="2"/>
      <c r="K948" s="22"/>
      <c r="L948" s="21"/>
      <c r="M948" s="2"/>
      <c r="N948" s="2"/>
    </row>
    <row r="949" spans="1:14" s="24" customFormat="1" x14ac:dyDescent="0.25">
      <c r="A949" s="20"/>
      <c r="B949" s="23"/>
      <c r="C949" s="20"/>
      <c r="D949" s="2"/>
      <c r="E949" s="21"/>
      <c r="F949" s="2"/>
      <c r="G949" s="2"/>
      <c r="H949" s="2"/>
      <c r="I949" s="2"/>
      <c r="J949" s="2"/>
      <c r="K949" s="22"/>
      <c r="L949" s="21"/>
      <c r="M949" s="2"/>
      <c r="N949" s="2"/>
    </row>
    <row r="950" spans="1:14" s="24" customFormat="1" x14ac:dyDescent="0.25">
      <c r="A950" s="20"/>
      <c r="B950" s="23"/>
      <c r="C950" s="20"/>
      <c r="D950" s="2"/>
      <c r="E950" s="21"/>
      <c r="F950" s="2"/>
      <c r="G950" s="2"/>
      <c r="H950" s="2"/>
      <c r="I950" s="2"/>
      <c r="J950" s="2"/>
      <c r="K950" s="22"/>
      <c r="L950" s="21"/>
      <c r="M950" s="2"/>
      <c r="N950" s="2"/>
    </row>
    <row r="951" spans="1:14" s="24" customFormat="1" x14ac:dyDescent="0.25">
      <c r="A951" s="20"/>
      <c r="B951" s="23"/>
      <c r="C951" s="20"/>
      <c r="D951" s="2"/>
      <c r="E951" s="21"/>
      <c r="F951" s="2"/>
      <c r="G951" s="2"/>
      <c r="H951" s="2"/>
      <c r="I951" s="2"/>
      <c r="J951" s="2"/>
      <c r="K951" s="22"/>
      <c r="L951" s="21"/>
      <c r="M951" s="2"/>
      <c r="N951" s="2"/>
    </row>
    <row r="952" spans="1:14" s="24" customFormat="1" x14ac:dyDescent="0.25">
      <c r="A952" s="20"/>
      <c r="B952" s="23"/>
      <c r="C952" s="20"/>
      <c r="D952" s="2"/>
      <c r="E952" s="21"/>
      <c r="F952" s="2"/>
      <c r="G952" s="2"/>
      <c r="H952" s="2"/>
      <c r="I952" s="2"/>
      <c r="J952" s="2"/>
      <c r="K952" s="22"/>
      <c r="L952" s="21"/>
      <c r="M952" s="2"/>
      <c r="N952" s="2"/>
    </row>
    <row r="953" spans="1:14" s="24" customFormat="1" x14ac:dyDescent="0.25">
      <c r="A953" s="20"/>
      <c r="B953" s="23"/>
      <c r="C953" s="20"/>
      <c r="D953" s="2"/>
      <c r="E953" s="21"/>
      <c r="F953" s="2"/>
      <c r="G953" s="2"/>
      <c r="H953" s="2"/>
      <c r="I953" s="2"/>
      <c r="J953" s="2"/>
      <c r="K953" s="22"/>
      <c r="L953" s="21"/>
      <c r="M953" s="2"/>
      <c r="N953" s="2"/>
    </row>
    <row r="954" spans="1:14" s="24" customFormat="1" x14ac:dyDescent="0.25">
      <c r="A954" s="20"/>
      <c r="B954" s="23"/>
      <c r="C954" s="20"/>
      <c r="D954" s="2"/>
      <c r="E954" s="21"/>
      <c r="F954" s="2"/>
      <c r="G954" s="2"/>
      <c r="H954" s="2"/>
      <c r="I954" s="2"/>
      <c r="J954" s="2"/>
      <c r="K954" s="22"/>
      <c r="L954" s="21"/>
      <c r="M954" s="2"/>
      <c r="N954" s="2"/>
    </row>
    <row r="955" spans="1:14" s="24" customFormat="1" x14ac:dyDescent="0.25">
      <c r="A955" s="20"/>
      <c r="B955" s="23"/>
      <c r="C955" s="20"/>
      <c r="D955" s="2"/>
      <c r="E955" s="21"/>
      <c r="F955" s="2"/>
      <c r="G955" s="2"/>
      <c r="H955" s="2"/>
      <c r="I955" s="2"/>
      <c r="J955" s="2"/>
      <c r="K955" s="22"/>
      <c r="L955" s="21"/>
      <c r="M955" s="2"/>
      <c r="N955" s="2"/>
    </row>
    <row r="956" spans="1:14" s="24" customFormat="1" x14ac:dyDescent="0.25">
      <c r="A956" s="20"/>
      <c r="B956" s="23"/>
      <c r="C956" s="20"/>
      <c r="D956" s="2"/>
      <c r="E956" s="21"/>
      <c r="F956" s="2"/>
      <c r="G956" s="2"/>
      <c r="H956" s="2"/>
      <c r="I956" s="2"/>
      <c r="J956" s="2"/>
      <c r="K956" s="22"/>
      <c r="L956" s="21"/>
      <c r="M956" s="2"/>
      <c r="N956" s="2"/>
    </row>
    <row r="957" spans="1:14" s="24" customFormat="1" x14ac:dyDescent="0.25">
      <c r="A957" s="20"/>
      <c r="B957" s="23"/>
      <c r="C957" s="20"/>
      <c r="D957" s="2"/>
      <c r="E957" s="21"/>
      <c r="F957" s="2"/>
      <c r="G957" s="2"/>
      <c r="H957" s="2"/>
      <c r="I957" s="2"/>
      <c r="J957" s="2"/>
      <c r="K957" s="22"/>
      <c r="L957" s="21"/>
      <c r="M957" s="2"/>
      <c r="N957" s="2"/>
    </row>
    <row r="958" spans="1:14" s="24" customFormat="1" x14ac:dyDescent="0.25">
      <c r="A958" s="20"/>
      <c r="B958" s="23"/>
      <c r="C958" s="20"/>
      <c r="D958" s="2"/>
      <c r="E958" s="21"/>
      <c r="F958" s="2"/>
      <c r="G958" s="2"/>
      <c r="H958" s="2"/>
      <c r="I958" s="2"/>
      <c r="J958" s="2"/>
      <c r="K958" s="22"/>
      <c r="L958" s="21"/>
      <c r="M958" s="2"/>
      <c r="N958" s="2"/>
    </row>
    <row r="959" spans="1:14" s="24" customFormat="1" x14ac:dyDescent="0.25">
      <c r="A959" s="20"/>
      <c r="B959" s="23"/>
      <c r="C959" s="20"/>
      <c r="D959" s="2"/>
      <c r="E959" s="21"/>
      <c r="F959" s="2"/>
      <c r="G959" s="2"/>
      <c r="H959" s="2"/>
      <c r="I959" s="2"/>
      <c r="J959" s="2"/>
      <c r="K959" s="22"/>
      <c r="L959" s="21"/>
      <c r="M959" s="2"/>
      <c r="N959" s="2"/>
    </row>
    <row r="960" spans="1:14" s="24" customFormat="1" x14ac:dyDescent="0.25">
      <c r="A960" s="20"/>
      <c r="B960" s="23"/>
      <c r="C960" s="20"/>
      <c r="D960" s="2"/>
      <c r="E960" s="21"/>
      <c r="F960" s="2"/>
      <c r="G960" s="2"/>
      <c r="H960" s="2"/>
      <c r="I960" s="2"/>
      <c r="J960" s="2"/>
      <c r="K960" s="22"/>
      <c r="L960" s="21"/>
      <c r="M960" s="2"/>
      <c r="N960" s="2"/>
    </row>
    <row r="961" spans="1:14" s="24" customFormat="1" x14ac:dyDescent="0.25">
      <c r="A961" s="20"/>
      <c r="B961" s="23"/>
      <c r="C961" s="20"/>
      <c r="D961" s="2"/>
      <c r="E961" s="21"/>
      <c r="F961" s="2"/>
      <c r="G961" s="2"/>
      <c r="H961" s="2"/>
      <c r="I961" s="2"/>
      <c r="J961" s="2"/>
      <c r="K961" s="22"/>
      <c r="L961" s="21"/>
      <c r="M961" s="2"/>
      <c r="N961" s="2"/>
    </row>
    <row r="962" spans="1:14" s="24" customFormat="1" x14ac:dyDescent="0.25">
      <c r="A962" s="20"/>
      <c r="B962" s="23"/>
      <c r="C962" s="20"/>
      <c r="D962" s="2"/>
      <c r="E962" s="21"/>
      <c r="F962" s="2"/>
      <c r="G962" s="2"/>
      <c r="H962" s="2"/>
      <c r="I962" s="2"/>
      <c r="J962" s="2"/>
      <c r="K962" s="22"/>
      <c r="L962" s="21"/>
      <c r="M962" s="2"/>
      <c r="N962" s="2"/>
    </row>
    <row r="963" spans="1:14" s="24" customFormat="1" x14ac:dyDescent="0.25">
      <c r="A963" s="20"/>
      <c r="B963" s="23"/>
      <c r="C963" s="20"/>
      <c r="D963" s="2"/>
      <c r="E963" s="21"/>
      <c r="F963" s="2"/>
      <c r="G963" s="2"/>
      <c r="H963" s="2"/>
      <c r="I963" s="2"/>
      <c r="J963" s="2"/>
      <c r="K963" s="22"/>
      <c r="L963" s="21"/>
      <c r="M963" s="2"/>
      <c r="N963" s="2"/>
    </row>
    <row r="964" spans="1:14" s="24" customFormat="1" x14ac:dyDescent="0.25">
      <c r="A964" s="20"/>
      <c r="B964" s="23"/>
      <c r="C964" s="20"/>
      <c r="D964" s="2"/>
      <c r="E964" s="21"/>
      <c r="F964" s="2"/>
      <c r="G964" s="2"/>
      <c r="H964" s="2"/>
      <c r="I964" s="2"/>
      <c r="J964" s="2"/>
      <c r="K964" s="22"/>
      <c r="L964" s="21"/>
      <c r="M964" s="2"/>
      <c r="N964" s="2"/>
    </row>
    <row r="965" spans="1:14" s="24" customFormat="1" x14ac:dyDescent="0.25">
      <c r="A965" s="20"/>
      <c r="B965" s="23"/>
      <c r="C965" s="20"/>
      <c r="D965" s="2"/>
      <c r="E965" s="21"/>
      <c r="F965" s="2"/>
      <c r="G965" s="2"/>
      <c r="H965" s="2"/>
      <c r="I965" s="2"/>
      <c r="J965" s="2"/>
      <c r="K965" s="22"/>
      <c r="L965" s="21"/>
      <c r="M965" s="2"/>
      <c r="N965" s="2"/>
    </row>
    <row r="966" spans="1:14" s="24" customFormat="1" x14ac:dyDescent="0.25">
      <c r="A966" s="20"/>
      <c r="B966" s="23"/>
      <c r="C966" s="20"/>
      <c r="D966" s="2"/>
      <c r="E966" s="21"/>
      <c r="F966" s="2"/>
      <c r="G966" s="2"/>
      <c r="H966" s="2"/>
      <c r="I966" s="2"/>
      <c r="J966" s="2"/>
      <c r="K966" s="22"/>
      <c r="L966" s="21"/>
      <c r="M966" s="2"/>
      <c r="N966" s="2"/>
    </row>
    <row r="967" spans="1:14" s="24" customFormat="1" x14ac:dyDescent="0.25">
      <c r="A967" s="20"/>
      <c r="B967" s="23"/>
      <c r="C967" s="20"/>
      <c r="D967" s="2"/>
      <c r="E967" s="21"/>
      <c r="F967" s="2"/>
      <c r="G967" s="2"/>
      <c r="H967" s="2"/>
      <c r="I967" s="2"/>
      <c r="J967" s="2"/>
      <c r="K967" s="22"/>
      <c r="L967" s="21"/>
      <c r="M967" s="2"/>
      <c r="N967" s="2"/>
    </row>
    <row r="968" spans="1:14" s="24" customFormat="1" x14ac:dyDescent="0.25">
      <c r="A968" s="20"/>
      <c r="B968" s="23"/>
      <c r="C968" s="20"/>
      <c r="D968" s="2"/>
      <c r="E968" s="21"/>
      <c r="F968" s="2"/>
      <c r="G968" s="2"/>
      <c r="H968" s="2"/>
      <c r="I968" s="2"/>
      <c r="J968" s="2"/>
      <c r="K968" s="22"/>
      <c r="L968" s="21"/>
      <c r="M968" s="2"/>
      <c r="N968" s="2"/>
    </row>
    <row r="969" spans="1:14" s="24" customFormat="1" x14ac:dyDescent="0.25">
      <c r="A969" s="20"/>
      <c r="B969" s="23"/>
      <c r="C969" s="20"/>
      <c r="D969" s="2"/>
      <c r="E969" s="21"/>
      <c r="F969" s="2"/>
      <c r="G969" s="2"/>
      <c r="H969" s="2"/>
      <c r="I969" s="2"/>
      <c r="J969" s="2"/>
      <c r="K969" s="22"/>
      <c r="L969" s="21"/>
      <c r="M969" s="2"/>
      <c r="N969" s="2"/>
    </row>
    <row r="970" spans="1:14" s="24" customFormat="1" x14ac:dyDescent="0.25">
      <c r="A970" s="20"/>
      <c r="B970" s="23"/>
      <c r="C970" s="20"/>
      <c r="D970" s="2"/>
      <c r="E970" s="21"/>
      <c r="F970" s="2"/>
      <c r="G970" s="2"/>
      <c r="H970" s="2"/>
      <c r="I970" s="2"/>
      <c r="J970" s="2"/>
      <c r="K970" s="22"/>
      <c r="L970" s="21"/>
      <c r="M970" s="2"/>
      <c r="N970" s="2"/>
    </row>
    <row r="971" spans="1:14" s="24" customFormat="1" x14ac:dyDescent="0.25">
      <c r="A971" s="20"/>
      <c r="B971" s="23"/>
      <c r="C971" s="20"/>
      <c r="D971" s="2"/>
      <c r="E971" s="21"/>
      <c r="F971" s="2"/>
      <c r="G971" s="2"/>
      <c r="H971" s="2"/>
      <c r="I971" s="2"/>
      <c r="J971" s="2"/>
      <c r="K971" s="22"/>
      <c r="L971" s="21"/>
      <c r="M971" s="2"/>
      <c r="N971" s="2"/>
    </row>
    <row r="972" spans="1:14" s="24" customFormat="1" x14ac:dyDescent="0.25">
      <c r="A972" s="20"/>
      <c r="B972" s="23"/>
      <c r="C972" s="20"/>
      <c r="D972" s="2"/>
      <c r="E972" s="21"/>
      <c r="F972" s="2"/>
      <c r="G972" s="2"/>
      <c r="H972" s="2"/>
      <c r="I972" s="2"/>
      <c r="J972" s="2"/>
      <c r="K972" s="22"/>
      <c r="L972" s="21"/>
      <c r="M972" s="2"/>
      <c r="N972" s="2"/>
    </row>
    <row r="973" spans="1:14" s="24" customFormat="1" x14ac:dyDescent="0.25">
      <c r="A973" s="20"/>
      <c r="B973" s="23"/>
      <c r="C973" s="20"/>
      <c r="D973" s="2"/>
      <c r="E973" s="21"/>
      <c r="F973" s="2"/>
      <c r="G973" s="2"/>
      <c r="H973" s="2"/>
      <c r="I973" s="2"/>
      <c r="J973" s="2"/>
      <c r="K973" s="22"/>
      <c r="L973" s="21"/>
      <c r="M973" s="2"/>
      <c r="N973" s="2"/>
    </row>
    <row r="974" spans="1:14" s="24" customFormat="1" x14ac:dyDescent="0.25">
      <c r="A974" s="20"/>
      <c r="B974" s="23"/>
      <c r="C974" s="20"/>
      <c r="D974" s="2"/>
      <c r="E974" s="21"/>
      <c r="F974" s="2"/>
      <c r="G974" s="2"/>
      <c r="H974" s="2"/>
      <c r="I974" s="2"/>
      <c r="J974" s="2"/>
      <c r="K974" s="22"/>
      <c r="L974" s="21"/>
      <c r="M974" s="2"/>
      <c r="N974" s="2"/>
    </row>
    <row r="975" spans="1:14" s="24" customFormat="1" x14ac:dyDescent="0.25">
      <c r="A975" s="20"/>
      <c r="B975" s="23"/>
      <c r="C975" s="20"/>
      <c r="D975" s="2"/>
      <c r="E975" s="21"/>
      <c r="F975" s="2"/>
      <c r="G975" s="2"/>
      <c r="H975" s="2"/>
      <c r="I975" s="2"/>
      <c r="J975" s="2"/>
      <c r="K975" s="22"/>
      <c r="L975" s="21"/>
      <c r="M975" s="2"/>
      <c r="N975" s="2"/>
    </row>
    <row r="976" spans="1:14" s="24" customFormat="1" x14ac:dyDescent="0.25">
      <c r="A976" s="20"/>
      <c r="B976" s="23"/>
      <c r="C976" s="20"/>
      <c r="D976" s="2"/>
      <c r="E976" s="21"/>
      <c r="F976" s="2"/>
      <c r="G976" s="2"/>
      <c r="H976" s="2"/>
      <c r="I976" s="2"/>
      <c r="J976" s="2"/>
      <c r="K976" s="22"/>
      <c r="L976" s="21"/>
      <c r="M976" s="2"/>
      <c r="N976" s="2"/>
    </row>
    <row r="977" spans="1:14" s="24" customFormat="1" x14ac:dyDescent="0.25">
      <c r="A977" s="20"/>
      <c r="B977" s="23"/>
      <c r="C977" s="20"/>
      <c r="D977" s="2"/>
      <c r="E977" s="21"/>
      <c r="F977" s="2"/>
      <c r="G977" s="2"/>
      <c r="H977" s="2"/>
      <c r="I977" s="2"/>
      <c r="J977" s="2"/>
      <c r="K977" s="22"/>
      <c r="L977" s="21"/>
      <c r="M977" s="2"/>
      <c r="N977" s="2"/>
    </row>
    <row r="978" spans="1:14" s="24" customFormat="1" x14ac:dyDescent="0.25">
      <c r="A978" s="20"/>
      <c r="B978" s="23"/>
      <c r="C978" s="20"/>
      <c r="D978" s="2"/>
      <c r="E978" s="21"/>
      <c r="F978" s="2"/>
      <c r="G978" s="2"/>
      <c r="H978" s="2"/>
      <c r="I978" s="2"/>
      <c r="J978" s="2"/>
      <c r="K978" s="22"/>
      <c r="L978" s="21"/>
      <c r="M978" s="2"/>
      <c r="N978" s="2"/>
    </row>
    <row r="979" spans="1:14" s="24" customFormat="1" x14ac:dyDescent="0.25">
      <c r="A979" s="20"/>
      <c r="B979" s="23"/>
      <c r="C979" s="20"/>
      <c r="D979" s="2"/>
      <c r="E979" s="21"/>
      <c r="F979" s="2"/>
      <c r="G979" s="2"/>
      <c r="H979" s="2"/>
      <c r="I979" s="2"/>
      <c r="J979" s="2"/>
      <c r="K979" s="22"/>
      <c r="L979" s="21"/>
      <c r="M979" s="2"/>
      <c r="N979" s="2"/>
    </row>
    <row r="980" spans="1:14" s="24" customFormat="1" x14ac:dyDescent="0.25">
      <c r="A980" s="20"/>
      <c r="B980" s="23"/>
      <c r="C980" s="20"/>
      <c r="D980" s="2"/>
      <c r="E980" s="21"/>
      <c r="F980" s="2"/>
      <c r="G980" s="2"/>
      <c r="H980" s="2"/>
      <c r="I980" s="2"/>
      <c r="J980" s="2"/>
      <c r="K980" s="22"/>
      <c r="L980" s="21"/>
      <c r="M980" s="2"/>
      <c r="N980" s="2"/>
    </row>
    <row r="981" spans="1:14" s="24" customFormat="1" x14ac:dyDescent="0.25">
      <c r="A981" s="20"/>
      <c r="B981" s="23"/>
      <c r="C981" s="20"/>
      <c r="D981" s="2"/>
      <c r="E981" s="21"/>
      <c r="F981" s="2"/>
      <c r="G981" s="2"/>
      <c r="H981" s="2"/>
      <c r="I981" s="2"/>
      <c r="J981" s="2"/>
      <c r="K981" s="22"/>
      <c r="L981" s="21"/>
      <c r="M981" s="2"/>
      <c r="N981" s="2"/>
    </row>
    <row r="982" spans="1:14" s="24" customFormat="1" x14ac:dyDescent="0.25">
      <c r="A982" s="20"/>
      <c r="B982" s="23"/>
      <c r="C982" s="20"/>
      <c r="D982" s="2"/>
      <c r="E982" s="21"/>
      <c r="F982" s="2"/>
      <c r="G982" s="2"/>
      <c r="H982" s="2"/>
      <c r="I982" s="2"/>
      <c r="J982" s="2"/>
      <c r="K982" s="22"/>
      <c r="L982" s="21"/>
      <c r="M982" s="2"/>
      <c r="N982" s="2"/>
    </row>
    <row r="983" spans="1:14" s="24" customFormat="1" x14ac:dyDescent="0.25">
      <c r="A983" s="20"/>
      <c r="B983" s="23"/>
      <c r="C983" s="20"/>
      <c r="D983" s="2"/>
      <c r="E983" s="21"/>
      <c r="F983" s="2"/>
      <c r="G983" s="2"/>
      <c r="H983" s="2"/>
      <c r="I983" s="2"/>
      <c r="J983" s="2"/>
      <c r="K983" s="22"/>
      <c r="L983" s="21"/>
      <c r="M983" s="2"/>
      <c r="N983" s="2"/>
    </row>
    <row r="984" spans="1:14" s="24" customFormat="1" x14ac:dyDescent="0.25">
      <c r="A984" s="20"/>
      <c r="B984" s="23"/>
      <c r="C984" s="20"/>
      <c r="D984" s="2"/>
      <c r="E984" s="21"/>
      <c r="F984" s="2"/>
      <c r="G984" s="2"/>
      <c r="H984" s="2"/>
      <c r="I984" s="2"/>
      <c r="J984" s="2"/>
      <c r="K984" s="22"/>
      <c r="L984" s="21"/>
      <c r="M984" s="2"/>
      <c r="N984" s="2"/>
    </row>
    <row r="985" spans="1:14" s="24" customFormat="1" x14ac:dyDescent="0.25">
      <c r="A985" s="20"/>
      <c r="B985" s="23"/>
      <c r="C985" s="20"/>
      <c r="D985" s="2"/>
      <c r="E985" s="21"/>
      <c r="F985" s="2"/>
      <c r="G985" s="2"/>
      <c r="H985" s="2"/>
      <c r="I985" s="2"/>
      <c r="J985" s="2"/>
      <c r="K985" s="22"/>
      <c r="L985" s="21"/>
      <c r="M985" s="2"/>
      <c r="N985" s="2"/>
    </row>
    <row r="986" spans="1:14" s="24" customFormat="1" x14ac:dyDescent="0.25">
      <c r="A986" s="20"/>
      <c r="B986" s="23"/>
      <c r="C986" s="20"/>
      <c r="D986" s="2"/>
      <c r="E986" s="21"/>
      <c r="F986" s="2"/>
      <c r="G986" s="2"/>
      <c r="H986" s="2"/>
      <c r="I986" s="2"/>
      <c r="J986" s="2"/>
      <c r="K986" s="22"/>
      <c r="L986" s="21"/>
      <c r="M986" s="2"/>
      <c r="N986" s="2"/>
    </row>
    <row r="987" spans="1:14" s="24" customFormat="1" x14ac:dyDescent="0.25">
      <c r="A987" s="20"/>
      <c r="B987" s="23"/>
      <c r="C987" s="20"/>
      <c r="D987" s="2"/>
      <c r="E987" s="21"/>
      <c r="F987" s="2"/>
      <c r="G987" s="2"/>
      <c r="H987" s="2"/>
      <c r="I987" s="2"/>
      <c r="J987" s="2"/>
      <c r="K987" s="22"/>
      <c r="L987" s="21"/>
      <c r="M987" s="2"/>
      <c r="N987" s="2"/>
    </row>
    <row r="988" spans="1:14" s="24" customFormat="1" x14ac:dyDescent="0.25">
      <c r="A988" s="20"/>
      <c r="B988" s="23"/>
      <c r="C988" s="20"/>
      <c r="D988" s="2"/>
      <c r="E988" s="21"/>
      <c r="F988" s="2"/>
      <c r="G988" s="2"/>
      <c r="H988" s="2"/>
      <c r="I988" s="2"/>
      <c r="J988" s="2"/>
      <c r="K988" s="22"/>
      <c r="L988" s="21"/>
      <c r="M988" s="2"/>
      <c r="N988" s="2"/>
    </row>
    <row r="989" spans="1:14" s="24" customFormat="1" x14ac:dyDescent="0.25">
      <c r="A989" s="20"/>
      <c r="B989" s="23"/>
      <c r="C989" s="20"/>
      <c r="D989" s="2"/>
      <c r="E989" s="21"/>
      <c r="F989" s="2"/>
      <c r="G989" s="2"/>
      <c r="H989" s="2"/>
      <c r="I989" s="2"/>
      <c r="J989" s="2"/>
      <c r="K989" s="22"/>
      <c r="L989" s="21"/>
      <c r="M989" s="2"/>
      <c r="N989" s="2"/>
    </row>
    <row r="990" spans="1:14" s="24" customFormat="1" x14ac:dyDescent="0.25">
      <c r="A990" s="20"/>
      <c r="B990" s="23"/>
      <c r="C990" s="20"/>
      <c r="D990" s="2"/>
      <c r="E990" s="21"/>
      <c r="F990" s="2"/>
      <c r="G990" s="2"/>
      <c r="H990" s="2"/>
      <c r="I990" s="2"/>
      <c r="J990" s="2"/>
      <c r="K990" s="22"/>
      <c r="L990" s="21"/>
      <c r="M990" s="2"/>
      <c r="N990" s="2"/>
    </row>
    <row r="991" spans="1:14" s="24" customFormat="1" x14ac:dyDescent="0.25">
      <c r="A991" s="20"/>
      <c r="B991" s="23"/>
      <c r="C991" s="20"/>
      <c r="D991" s="2"/>
      <c r="E991" s="21"/>
      <c r="F991" s="2"/>
      <c r="G991" s="2"/>
      <c r="H991" s="2"/>
      <c r="I991" s="2"/>
      <c r="J991" s="2"/>
      <c r="K991" s="22"/>
      <c r="L991" s="21"/>
      <c r="M991" s="2"/>
      <c r="N991" s="2"/>
    </row>
    <row r="992" spans="1:14" s="24" customFormat="1" x14ac:dyDescent="0.25">
      <c r="A992" s="20"/>
      <c r="B992" s="23"/>
      <c r="C992" s="20"/>
      <c r="D992" s="2"/>
      <c r="E992" s="21"/>
      <c r="F992" s="2"/>
      <c r="G992" s="2"/>
      <c r="H992" s="2"/>
      <c r="I992" s="2"/>
      <c r="J992" s="2"/>
      <c r="K992" s="22"/>
      <c r="L992" s="21"/>
      <c r="M992" s="2"/>
      <c r="N992" s="2"/>
    </row>
    <row r="993" spans="1:14" s="24" customFormat="1" x14ac:dyDescent="0.25">
      <c r="A993" s="20"/>
      <c r="B993" s="23"/>
      <c r="C993" s="20"/>
      <c r="D993" s="2"/>
      <c r="E993" s="21"/>
      <c r="F993" s="2"/>
      <c r="G993" s="2"/>
      <c r="H993" s="2"/>
      <c r="I993" s="2"/>
      <c r="J993" s="2"/>
      <c r="K993" s="22"/>
      <c r="L993" s="21"/>
      <c r="M993" s="2"/>
      <c r="N993" s="2"/>
    </row>
    <row r="994" spans="1:14" s="24" customFormat="1" x14ac:dyDescent="0.25">
      <c r="A994" s="20"/>
      <c r="B994" s="23"/>
      <c r="C994" s="20"/>
      <c r="D994" s="2"/>
      <c r="E994" s="21"/>
      <c r="F994" s="2"/>
      <c r="G994" s="2"/>
      <c r="H994" s="2"/>
      <c r="I994" s="2"/>
      <c r="J994" s="2"/>
      <c r="K994" s="22"/>
      <c r="L994" s="21"/>
      <c r="M994" s="2"/>
      <c r="N994" s="2"/>
    </row>
    <row r="995" spans="1:14" s="24" customFormat="1" x14ac:dyDescent="0.25">
      <c r="A995" s="20"/>
      <c r="B995" s="23"/>
      <c r="C995" s="20"/>
      <c r="D995" s="2"/>
      <c r="E995" s="21"/>
      <c r="F995" s="2"/>
      <c r="G995" s="2"/>
      <c r="H995" s="2"/>
      <c r="I995" s="2"/>
      <c r="J995" s="2"/>
      <c r="K995" s="22"/>
      <c r="L995" s="21"/>
      <c r="M995" s="2"/>
      <c r="N995" s="2"/>
    </row>
    <row r="996" spans="1:14" s="24" customFormat="1" x14ac:dyDescent="0.25">
      <c r="A996" s="20"/>
      <c r="B996" s="23"/>
      <c r="C996" s="20"/>
      <c r="D996" s="2"/>
      <c r="E996" s="21"/>
      <c r="F996" s="2"/>
      <c r="G996" s="2"/>
      <c r="H996" s="2"/>
      <c r="I996" s="2"/>
      <c r="J996" s="2"/>
      <c r="K996" s="22"/>
      <c r="L996" s="21"/>
      <c r="M996" s="2"/>
      <c r="N996" s="2"/>
    </row>
    <row r="997" spans="1:14" s="24" customFormat="1" x14ac:dyDescent="0.25">
      <c r="A997" s="20"/>
      <c r="B997" s="23"/>
      <c r="C997" s="20"/>
      <c r="D997" s="2"/>
      <c r="E997" s="21"/>
      <c r="F997" s="2"/>
      <c r="G997" s="2"/>
      <c r="H997" s="2"/>
      <c r="I997" s="2"/>
      <c r="J997" s="2"/>
      <c r="K997" s="22"/>
      <c r="L997" s="21"/>
      <c r="M997" s="2"/>
      <c r="N997" s="2"/>
    </row>
    <row r="998" spans="1:14" s="24" customFormat="1" x14ac:dyDescent="0.25">
      <c r="A998" s="20"/>
      <c r="B998" s="23"/>
      <c r="C998" s="20"/>
      <c r="D998" s="2"/>
      <c r="E998" s="21"/>
      <c r="F998" s="2"/>
      <c r="G998" s="2"/>
      <c r="H998" s="2"/>
      <c r="I998" s="2"/>
      <c r="J998" s="2"/>
      <c r="K998" s="22"/>
      <c r="L998" s="21"/>
      <c r="M998" s="2"/>
      <c r="N998" s="2"/>
    </row>
    <row r="999" spans="1:14" s="24" customFormat="1" x14ac:dyDescent="0.25">
      <c r="A999" s="20"/>
      <c r="B999" s="23"/>
      <c r="C999" s="20"/>
      <c r="D999" s="2"/>
      <c r="E999" s="21"/>
      <c r="F999" s="2"/>
      <c r="G999" s="2"/>
      <c r="H999" s="2"/>
      <c r="I999" s="2"/>
      <c r="J999" s="2"/>
      <c r="K999" s="22"/>
      <c r="L999" s="21"/>
      <c r="M999" s="2"/>
      <c r="N999" s="2"/>
    </row>
    <row r="1000" spans="1:14" s="24" customFormat="1" x14ac:dyDescent="0.25">
      <c r="A1000" s="20"/>
      <c r="B1000" s="23"/>
      <c r="C1000" s="20"/>
      <c r="D1000" s="2"/>
      <c r="E1000" s="21"/>
      <c r="F1000" s="2"/>
      <c r="G1000" s="2"/>
      <c r="H1000" s="2"/>
      <c r="I1000" s="2"/>
      <c r="J1000" s="2"/>
      <c r="K1000" s="22"/>
      <c r="L1000" s="21"/>
      <c r="M1000" s="2"/>
      <c r="N1000" s="2"/>
    </row>
    <row r="1001" spans="1:14" s="24" customFormat="1" x14ac:dyDescent="0.25">
      <c r="A1001" s="20"/>
      <c r="B1001" s="23"/>
      <c r="C1001" s="20"/>
      <c r="D1001" s="2"/>
      <c r="E1001" s="21"/>
      <c r="F1001" s="2"/>
      <c r="G1001" s="2"/>
      <c r="H1001" s="2"/>
      <c r="I1001" s="2"/>
      <c r="J1001" s="2"/>
      <c r="K1001" s="22"/>
      <c r="L1001" s="21"/>
      <c r="M1001" s="2"/>
      <c r="N1001" s="2"/>
    </row>
    <row r="1002" spans="1:14" s="24" customFormat="1" x14ac:dyDescent="0.25">
      <c r="A1002" s="20"/>
      <c r="B1002" s="23"/>
      <c r="C1002" s="20"/>
      <c r="D1002" s="2"/>
      <c r="E1002" s="21"/>
      <c r="F1002" s="2"/>
      <c r="G1002" s="2"/>
      <c r="H1002" s="2"/>
      <c r="I1002" s="2"/>
      <c r="J1002" s="2"/>
      <c r="K1002" s="22"/>
      <c r="L1002" s="21"/>
      <c r="M1002" s="2"/>
      <c r="N1002" s="2"/>
    </row>
    <row r="1003" spans="1:14" s="24" customFormat="1" x14ac:dyDescent="0.25">
      <c r="A1003" s="20"/>
      <c r="B1003" s="23"/>
      <c r="C1003" s="20"/>
      <c r="D1003" s="2"/>
      <c r="E1003" s="21"/>
      <c r="F1003" s="2"/>
      <c r="G1003" s="2"/>
      <c r="H1003" s="2"/>
      <c r="I1003" s="2"/>
      <c r="J1003" s="2"/>
      <c r="K1003" s="22"/>
      <c r="L1003" s="21"/>
      <c r="M1003" s="2"/>
      <c r="N1003" s="2"/>
    </row>
    <row r="1004" spans="1:14" s="24" customFormat="1" x14ac:dyDescent="0.25">
      <c r="A1004" s="20"/>
      <c r="B1004" s="23"/>
      <c r="C1004" s="20"/>
      <c r="D1004" s="2"/>
      <c r="E1004" s="21"/>
      <c r="F1004" s="2"/>
      <c r="G1004" s="2"/>
      <c r="H1004" s="2"/>
      <c r="I1004" s="2"/>
      <c r="J1004" s="2"/>
      <c r="K1004" s="22"/>
      <c r="L1004" s="21"/>
      <c r="M1004" s="2"/>
      <c r="N1004" s="2"/>
    </row>
    <row r="1005" spans="1:14" s="24" customFormat="1" x14ac:dyDescent="0.25">
      <c r="A1005" s="20"/>
      <c r="B1005" s="23"/>
      <c r="C1005" s="20"/>
      <c r="D1005" s="2"/>
      <c r="E1005" s="21"/>
      <c r="F1005" s="2"/>
      <c r="G1005" s="2"/>
      <c r="H1005" s="2"/>
      <c r="I1005" s="2"/>
      <c r="J1005" s="2"/>
      <c r="K1005" s="22"/>
      <c r="L1005" s="21"/>
      <c r="M1005" s="2"/>
      <c r="N1005" s="2"/>
    </row>
    <row r="1006" spans="1:14" s="24" customFormat="1" x14ac:dyDescent="0.25">
      <c r="A1006" s="20"/>
      <c r="B1006" s="23"/>
      <c r="C1006" s="20"/>
      <c r="D1006" s="2"/>
      <c r="E1006" s="21"/>
      <c r="F1006" s="2"/>
      <c r="G1006" s="2"/>
      <c r="H1006" s="2"/>
      <c r="I1006" s="2"/>
      <c r="J1006" s="2"/>
      <c r="K1006" s="22"/>
      <c r="L1006" s="21"/>
      <c r="M1006" s="2"/>
      <c r="N1006" s="2"/>
    </row>
    <row r="1007" spans="1:14" s="24" customFormat="1" x14ac:dyDescent="0.25">
      <c r="A1007" s="20"/>
      <c r="B1007" s="23"/>
      <c r="C1007" s="20"/>
      <c r="D1007" s="2"/>
      <c r="E1007" s="21"/>
      <c r="F1007" s="2"/>
      <c r="G1007" s="2"/>
      <c r="H1007" s="2"/>
      <c r="I1007" s="2"/>
      <c r="J1007" s="2"/>
      <c r="K1007" s="22"/>
      <c r="L1007" s="21"/>
      <c r="M1007" s="2"/>
      <c r="N1007" s="2"/>
    </row>
    <row r="1008" spans="1:14" s="24" customFormat="1" x14ac:dyDescent="0.25">
      <c r="A1008" s="20"/>
      <c r="B1008" s="23"/>
      <c r="C1008" s="20"/>
      <c r="D1008" s="2"/>
      <c r="E1008" s="21"/>
      <c r="F1008" s="2"/>
      <c r="G1008" s="2"/>
      <c r="H1008" s="2"/>
      <c r="I1008" s="2"/>
      <c r="J1008" s="2"/>
      <c r="K1008" s="22"/>
      <c r="L1008" s="21"/>
      <c r="M1008" s="2"/>
      <c r="N1008" s="2"/>
    </row>
    <row r="1009" spans="1:14" s="24" customFormat="1" x14ac:dyDescent="0.25">
      <c r="A1009" s="20"/>
      <c r="B1009" s="23"/>
      <c r="C1009" s="20"/>
      <c r="D1009" s="2"/>
      <c r="E1009" s="21"/>
      <c r="F1009" s="2"/>
      <c r="G1009" s="2"/>
      <c r="H1009" s="2"/>
      <c r="I1009" s="2"/>
      <c r="J1009" s="2"/>
      <c r="K1009" s="22"/>
      <c r="L1009" s="21"/>
      <c r="M1009" s="2"/>
      <c r="N1009" s="2"/>
    </row>
    <row r="1010" spans="1:14" s="24" customFormat="1" x14ac:dyDescent="0.25">
      <c r="A1010" s="20"/>
      <c r="B1010" s="23"/>
      <c r="C1010" s="20"/>
      <c r="D1010" s="2"/>
      <c r="E1010" s="21"/>
      <c r="F1010" s="2"/>
      <c r="G1010" s="2"/>
      <c r="H1010" s="2"/>
      <c r="I1010" s="2"/>
      <c r="J1010" s="2"/>
      <c r="K1010" s="22"/>
      <c r="L1010" s="21"/>
      <c r="M1010" s="2"/>
      <c r="N1010" s="2"/>
    </row>
    <row r="1011" spans="1:14" s="24" customFormat="1" x14ac:dyDescent="0.25">
      <c r="A1011" s="20"/>
      <c r="B1011" s="23"/>
      <c r="C1011" s="20"/>
      <c r="D1011" s="2"/>
      <c r="E1011" s="21"/>
      <c r="F1011" s="2"/>
      <c r="G1011" s="2"/>
      <c r="H1011" s="2"/>
      <c r="I1011" s="2"/>
      <c r="J1011" s="2"/>
      <c r="K1011" s="22"/>
      <c r="L1011" s="21"/>
      <c r="M1011" s="2"/>
      <c r="N1011" s="2"/>
    </row>
    <row r="1012" spans="1:14" s="24" customFormat="1" x14ac:dyDescent="0.25">
      <c r="A1012" s="20"/>
      <c r="B1012" s="23"/>
      <c r="C1012" s="20"/>
      <c r="D1012" s="2"/>
      <c r="E1012" s="21"/>
      <c r="F1012" s="2"/>
      <c r="G1012" s="2"/>
      <c r="H1012" s="2"/>
      <c r="I1012" s="2"/>
      <c r="J1012" s="2"/>
      <c r="K1012" s="22"/>
      <c r="L1012" s="21"/>
      <c r="M1012" s="2"/>
      <c r="N1012" s="2"/>
    </row>
    <row r="1013" spans="1:14" s="24" customFormat="1" x14ac:dyDescent="0.25">
      <c r="A1013" s="20"/>
      <c r="B1013" s="23"/>
      <c r="C1013" s="20"/>
      <c r="D1013" s="2"/>
      <c r="E1013" s="21"/>
      <c r="F1013" s="2"/>
      <c r="G1013" s="2"/>
      <c r="H1013" s="2"/>
      <c r="I1013" s="2"/>
      <c r="J1013" s="2"/>
      <c r="K1013" s="22"/>
      <c r="L1013" s="21"/>
      <c r="M1013" s="2"/>
      <c r="N1013" s="2"/>
    </row>
    <row r="1014" spans="1:14" s="24" customFormat="1" x14ac:dyDescent="0.25">
      <c r="A1014" s="20"/>
      <c r="B1014" s="23"/>
      <c r="C1014" s="20"/>
      <c r="D1014" s="2"/>
      <c r="E1014" s="21"/>
      <c r="F1014" s="2"/>
      <c r="G1014" s="2"/>
      <c r="H1014" s="2"/>
      <c r="I1014" s="2"/>
      <c r="J1014" s="2"/>
      <c r="K1014" s="22"/>
      <c r="L1014" s="21"/>
      <c r="M1014" s="2"/>
      <c r="N1014" s="2"/>
    </row>
    <row r="1015" spans="1:14" s="24" customFormat="1" x14ac:dyDescent="0.25">
      <c r="A1015" s="20"/>
      <c r="B1015" s="23"/>
      <c r="C1015" s="20"/>
      <c r="D1015" s="2"/>
      <c r="E1015" s="21"/>
      <c r="F1015" s="2"/>
      <c r="G1015" s="2"/>
      <c r="H1015" s="2"/>
      <c r="I1015" s="2"/>
      <c r="J1015" s="2"/>
      <c r="K1015" s="22"/>
      <c r="L1015" s="21"/>
      <c r="M1015" s="2"/>
      <c r="N1015" s="2"/>
    </row>
    <row r="1016" spans="1:14" s="24" customFormat="1" x14ac:dyDescent="0.25">
      <c r="A1016" s="20"/>
      <c r="B1016" s="23"/>
      <c r="C1016" s="20"/>
      <c r="D1016" s="2"/>
      <c r="E1016" s="21"/>
      <c r="F1016" s="2"/>
      <c r="G1016" s="2"/>
      <c r="H1016" s="2"/>
      <c r="I1016" s="2"/>
      <c r="J1016" s="2"/>
      <c r="K1016" s="22"/>
      <c r="L1016" s="21"/>
      <c r="M1016" s="2"/>
      <c r="N1016" s="2"/>
    </row>
    <row r="1017" spans="1:14" s="24" customFormat="1" x14ac:dyDescent="0.25">
      <c r="A1017" s="20"/>
      <c r="B1017" s="23"/>
      <c r="C1017" s="20"/>
      <c r="D1017" s="2"/>
      <c r="E1017" s="21"/>
      <c r="F1017" s="2"/>
      <c r="G1017" s="2"/>
      <c r="H1017" s="2"/>
      <c r="I1017" s="2"/>
      <c r="J1017" s="2"/>
      <c r="K1017" s="22"/>
      <c r="L1017" s="21"/>
      <c r="M1017" s="2"/>
      <c r="N1017" s="2"/>
    </row>
    <row r="1018" spans="1:14" s="24" customFormat="1" x14ac:dyDescent="0.25">
      <c r="A1018" s="20"/>
      <c r="B1018" s="23"/>
      <c r="C1018" s="20"/>
      <c r="D1018" s="2"/>
      <c r="E1018" s="21"/>
      <c r="F1018" s="2"/>
      <c r="G1018" s="2"/>
      <c r="H1018" s="2"/>
      <c r="I1018" s="2"/>
      <c r="J1018" s="2"/>
      <c r="K1018" s="22"/>
      <c r="L1018" s="21"/>
      <c r="M1018" s="2"/>
      <c r="N1018" s="2"/>
    </row>
    <row r="1019" spans="1:14" s="24" customFormat="1" x14ac:dyDescent="0.25">
      <c r="A1019" s="20"/>
      <c r="B1019" s="23"/>
      <c r="C1019" s="20"/>
      <c r="D1019" s="2"/>
      <c r="E1019" s="21"/>
      <c r="F1019" s="2"/>
      <c r="G1019" s="2"/>
      <c r="H1019" s="2"/>
      <c r="I1019" s="2"/>
      <c r="J1019" s="2"/>
      <c r="K1019" s="22"/>
      <c r="L1019" s="21"/>
      <c r="M1019" s="2"/>
      <c r="N1019" s="2"/>
    </row>
    <row r="1020" spans="1:14" s="24" customFormat="1" x14ac:dyDescent="0.25">
      <c r="A1020" s="20"/>
      <c r="B1020" s="23"/>
      <c r="C1020" s="20"/>
      <c r="D1020" s="2"/>
      <c r="E1020" s="21"/>
      <c r="F1020" s="2"/>
      <c r="G1020" s="2"/>
      <c r="H1020" s="2"/>
      <c r="I1020" s="2"/>
      <c r="J1020" s="2"/>
      <c r="K1020" s="22"/>
      <c r="L1020" s="21"/>
      <c r="M1020" s="2"/>
      <c r="N1020" s="2"/>
    </row>
    <row r="1021" spans="1:14" s="24" customFormat="1" x14ac:dyDescent="0.25">
      <c r="A1021" s="20"/>
      <c r="B1021" s="23"/>
      <c r="C1021" s="20"/>
      <c r="D1021" s="2"/>
      <c r="E1021" s="21"/>
      <c r="F1021" s="2"/>
      <c r="G1021" s="2"/>
      <c r="H1021" s="2"/>
      <c r="I1021" s="2"/>
      <c r="J1021" s="2"/>
      <c r="K1021" s="22"/>
      <c r="L1021" s="21"/>
      <c r="M1021" s="2"/>
      <c r="N1021" s="2"/>
    </row>
    <row r="1022" spans="1:14" s="24" customFormat="1" x14ac:dyDescent="0.25">
      <c r="A1022" s="20"/>
      <c r="B1022" s="23"/>
      <c r="C1022" s="20"/>
      <c r="D1022" s="2"/>
      <c r="E1022" s="21"/>
      <c r="F1022" s="2"/>
      <c r="G1022" s="2"/>
      <c r="H1022" s="2"/>
      <c r="I1022" s="2"/>
      <c r="J1022" s="2"/>
      <c r="K1022" s="22"/>
      <c r="L1022" s="21"/>
      <c r="M1022" s="2"/>
      <c r="N1022" s="2"/>
    </row>
    <row r="1023" spans="1:14" s="24" customFormat="1" x14ac:dyDescent="0.25">
      <c r="A1023" s="20"/>
      <c r="B1023" s="23"/>
      <c r="C1023" s="20"/>
      <c r="D1023" s="2"/>
      <c r="E1023" s="21"/>
      <c r="F1023" s="2"/>
      <c r="G1023" s="2"/>
      <c r="H1023" s="2"/>
      <c r="I1023" s="2"/>
      <c r="J1023" s="2"/>
      <c r="K1023" s="22"/>
      <c r="L1023" s="21"/>
      <c r="M1023" s="2"/>
      <c r="N1023" s="2"/>
    </row>
    <row r="1024" spans="1:14" s="24" customFormat="1" x14ac:dyDescent="0.25">
      <c r="A1024" s="20"/>
      <c r="B1024" s="23"/>
      <c r="C1024" s="20"/>
      <c r="D1024" s="2"/>
      <c r="E1024" s="21"/>
      <c r="F1024" s="2"/>
      <c r="G1024" s="2"/>
      <c r="H1024" s="2"/>
      <c r="I1024" s="2"/>
      <c r="J1024" s="2"/>
      <c r="K1024" s="22"/>
      <c r="L1024" s="21"/>
      <c r="M1024" s="2"/>
      <c r="N1024" s="2"/>
    </row>
    <row r="1025" spans="1:14" s="24" customFormat="1" x14ac:dyDescent="0.25">
      <c r="A1025" s="20"/>
      <c r="B1025" s="23"/>
      <c r="C1025" s="20"/>
      <c r="D1025" s="2"/>
      <c r="E1025" s="21"/>
      <c r="F1025" s="2"/>
      <c r="G1025" s="2"/>
      <c r="H1025" s="2"/>
      <c r="I1025" s="2"/>
      <c r="J1025" s="2"/>
      <c r="K1025" s="22"/>
      <c r="L1025" s="21"/>
      <c r="M1025" s="2"/>
      <c r="N1025" s="2"/>
    </row>
    <row r="1026" spans="1:14" s="24" customFormat="1" x14ac:dyDescent="0.25">
      <c r="A1026" s="20"/>
      <c r="B1026" s="23"/>
      <c r="C1026" s="20"/>
      <c r="D1026" s="2"/>
      <c r="E1026" s="21"/>
      <c r="F1026" s="2"/>
      <c r="G1026" s="2"/>
      <c r="H1026" s="2"/>
      <c r="I1026" s="2"/>
      <c r="J1026" s="2"/>
      <c r="K1026" s="22"/>
      <c r="L1026" s="21"/>
      <c r="M1026" s="2"/>
      <c r="N1026" s="2"/>
    </row>
    <row r="1027" spans="1:14" s="24" customFormat="1" x14ac:dyDescent="0.25">
      <c r="A1027" s="20"/>
      <c r="B1027" s="23"/>
      <c r="C1027" s="20"/>
      <c r="D1027" s="2"/>
      <c r="E1027" s="21"/>
      <c r="F1027" s="2"/>
      <c r="G1027" s="2"/>
      <c r="H1027" s="2"/>
      <c r="I1027" s="2"/>
      <c r="J1027" s="2"/>
      <c r="K1027" s="22"/>
      <c r="L1027" s="21"/>
      <c r="M1027" s="2"/>
      <c r="N1027" s="2"/>
    </row>
    <row r="1028" spans="1:14" s="24" customFormat="1" x14ac:dyDescent="0.25">
      <c r="A1028" s="20"/>
      <c r="B1028" s="23"/>
      <c r="C1028" s="20"/>
      <c r="D1028" s="2"/>
      <c r="E1028" s="21"/>
      <c r="F1028" s="2"/>
      <c r="G1028" s="2"/>
      <c r="H1028" s="2"/>
      <c r="I1028" s="2"/>
      <c r="J1028" s="2"/>
      <c r="K1028" s="22"/>
      <c r="L1028" s="21"/>
      <c r="M1028" s="2"/>
      <c r="N1028" s="2"/>
    </row>
    <row r="1029" spans="1:14" s="24" customFormat="1" x14ac:dyDescent="0.25">
      <c r="A1029" s="20"/>
      <c r="B1029" s="23"/>
      <c r="C1029" s="20"/>
      <c r="D1029" s="2"/>
      <c r="E1029" s="21"/>
      <c r="F1029" s="2"/>
      <c r="G1029" s="2"/>
      <c r="H1029" s="2"/>
      <c r="I1029" s="2"/>
      <c r="J1029" s="2"/>
      <c r="K1029" s="22"/>
      <c r="L1029" s="21"/>
      <c r="M1029" s="2"/>
      <c r="N1029" s="2"/>
    </row>
    <row r="1030" spans="1:14" s="24" customFormat="1" x14ac:dyDescent="0.25">
      <c r="A1030" s="20"/>
      <c r="B1030" s="23"/>
      <c r="C1030" s="20"/>
      <c r="D1030" s="2"/>
      <c r="E1030" s="21"/>
      <c r="F1030" s="2"/>
      <c r="G1030" s="2"/>
      <c r="H1030" s="2"/>
      <c r="I1030" s="2"/>
      <c r="J1030" s="2"/>
      <c r="K1030" s="22"/>
      <c r="L1030" s="21"/>
      <c r="M1030" s="2"/>
      <c r="N1030" s="2"/>
    </row>
    <row r="1031" spans="1:14" s="24" customFormat="1" x14ac:dyDescent="0.25">
      <c r="A1031" s="20"/>
      <c r="B1031" s="23"/>
      <c r="C1031" s="20"/>
      <c r="D1031" s="2"/>
      <c r="E1031" s="21"/>
      <c r="F1031" s="2"/>
      <c r="G1031" s="2"/>
      <c r="H1031" s="2"/>
      <c r="I1031" s="2"/>
      <c r="J1031" s="2"/>
      <c r="K1031" s="22"/>
      <c r="L1031" s="21"/>
      <c r="M1031" s="2"/>
      <c r="N1031" s="2"/>
    </row>
    <row r="1032" spans="1:14" s="24" customFormat="1" x14ac:dyDescent="0.25">
      <c r="A1032" s="20"/>
      <c r="B1032" s="23"/>
      <c r="C1032" s="20"/>
      <c r="D1032" s="2"/>
      <c r="E1032" s="21"/>
      <c r="F1032" s="2"/>
      <c r="G1032" s="2"/>
      <c r="H1032" s="2"/>
      <c r="I1032" s="2"/>
      <c r="J1032" s="2"/>
      <c r="K1032" s="22"/>
      <c r="L1032" s="21"/>
      <c r="M1032" s="2"/>
      <c r="N1032" s="2"/>
    </row>
    <row r="1033" spans="1:14" s="24" customFormat="1" x14ac:dyDescent="0.25">
      <c r="A1033" s="20"/>
      <c r="B1033" s="23"/>
      <c r="C1033" s="20"/>
      <c r="D1033" s="2"/>
      <c r="E1033" s="21"/>
      <c r="F1033" s="2"/>
      <c r="G1033" s="2"/>
      <c r="H1033" s="2"/>
      <c r="I1033" s="2"/>
      <c r="J1033" s="2"/>
      <c r="K1033" s="22"/>
      <c r="L1033" s="21"/>
      <c r="M1033" s="2"/>
      <c r="N1033" s="2"/>
    </row>
    <row r="1034" spans="1:14" s="24" customFormat="1" x14ac:dyDescent="0.25">
      <c r="A1034" s="20"/>
      <c r="B1034" s="23"/>
      <c r="C1034" s="20"/>
      <c r="D1034" s="2"/>
      <c r="E1034" s="21"/>
      <c r="F1034" s="2"/>
      <c r="G1034" s="2"/>
      <c r="H1034" s="2"/>
      <c r="I1034" s="2"/>
      <c r="J1034" s="2"/>
      <c r="K1034" s="22"/>
      <c r="L1034" s="21"/>
      <c r="M1034" s="2"/>
      <c r="N1034" s="2"/>
    </row>
    <row r="1035" spans="1:14" s="24" customFormat="1" x14ac:dyDescent="0.25">
      <c r="A1035" s="20"/>
      <c r="B1035" s="23"/>
      <c r="C1035" s="20"/>
      <c r="D1035" s="2"/>
      <c r="E1035" s="21"/>
      <c r="F1035" s="2"/>
      <c r="G1035" s="2"/>
      <c r="H1035" s="2"/>
      <c r="I1035" s="2"/>
      <c r="J1035" s="2"/>
      <c r="K1035" s="22"/>
      <c r="L1035" s="21"/>
      <c r="M1035" s="2"/>
      <c r="N1035" s="2"/>
    </row>
    <row r="1036" spans="1:14" s="24" customFormat="1" x14ac:dyDescent="0.25">
      <c r="A1036" s="20"/>
      <c r="B1036" s="23"/>
      <c r="C1036" s="20"/>
      <c r="D1036" s="2"/>
      <c r="E1036" s="21"/>
      <c r="F1036" s="2"/>
      <c r="G1036" s="2"/>
      <c r="H1036" s="2"/>
      <c r="I1036" s="2"/>
      <c r="J1036" s="2"/>
      <c r="K1036" s="22"/>
      <c r="L1036" s="21"/>
      <c r="M1036" s="2"/>
      <c r="N1036" s="2"/>
    </row>
    <row r="1037" spans="1:14" s="24" customFormat="1" x14ac:dyDescent="0.25">
      <c r="A1037" s="20"/>
      <c r="B1037" s="23"/>
      <c r="C1037" s="20"/>
      <c r="D1037" s="2"/>
      <c r="E1037" s="21"/>
      <c r="F1037" s="2"/>
      <c r="G1037" s="2"/>
      <c r="H1037" s="2"/>
      <c r="I1037" s="2"/>
      <c r="J1037" s="2"/>
      <c r="K1037" s="22"/>
      <c r="L1037" s="21"/>
      <c r="M1037" s="2"/>
      <c r="N1037" s="2"/>
    </row>
    <row r="1038" spans="1:14" s="24" customFormat="1" x14ac:dyDescent="0.25">
      <c r="A1038" s="20"/>
      <c r="B1038" s="23"/>
      <c r="C1038" s="20"/>
      <c r="D1038" s="2"/>
      <c r="E1038" s="21"/>
      <c r="F1038" s="2"/>
      <c r="G1038" s="2"/>
      <c r="H1038" s="2"/>
      <c r="I1038" s="2"/>
      <c r="J1038" s="2"/>
      <c r="K1038" s="22"/>
      <c r="L1038" s="21"/>
      <c r="M1038" s="2"/>
      <c r="N1038" s="2"/>
    </row>
    <row r="1039" spans="1:14" s="24" customFormat="1" x14ac:dyDescent="0.25">
      <c r="A1039" s="20"/>
      <c r="B1039" s="23"/>
      <c r="C1039" s="20"/>
      <c r="D1039" s="2"/>
      <c r="E1039" s="21"/>
      <c r="F1039" s="2"/>
      <c r="G1039" s="2"/>
      <c r="H1039" s="2"/>
      <c r="I1039" s="2"/>
      <c r="J1039" s="2"/>
      <c r="K1039" s="22"/>
      <c r="L1039" s="21"/>
      <c r="M1039" s="2"/>
      <c r="N1039" s="2"/>
    </row>
    <row r="1040" spans="1:14" s="24" customFormat="1" x14ac:dyDescent="0.25">
      <c r="A1040" s="20"/>
      <c r="B1040" s="23"/>
      <c r="C1040" s="20"/>
      <c r="D1040" s="2"/>
      <c r="E1040" s="21"/>
      <c r="F1040" s="2"/>
      <c r="G1040" s="2"/>
      <c r="H1040" s="2"/>
      <c r="I1040" s="2"/>
      <c r="J1040" s="2"/>
      <c r="K1040" s="22"/>
      <c r="L1040" s="21"/>
      <c r="M1040" s="2"/>
      <c r="N1040" s="2"/>
    </row>
    <row r="1041" spans="1:14" s="24" customFormat="1" x14ac:dyDescent="0.25">
      <c r="A1041" s="20"/>
      <c r="B1041" s="23"/>
      <c r="C1041" s="20"/>
      <c r="D1041" s="2"/>
      <c r="E1041" s="21"/>
      <c r="F1041" s="2"/>
      <c r="G1041" s="2"/>
      <c r="H1041" s="2"/>
      <c r="I1041" s="2"/>
      <c r="J1041" s="2"/>
      <c r="K1041" s="22"/>
      <c r="L1041" s="21"/>
      <c r="M1041" s="2"/>
      <c r="N1041" s="2"/>
    </row>
    <row r="1042" spans="1:14" s="24" customFormat="1" x14ac:dyDescent="0.25">
      <c r="A1042" s="20"/>
      <c r="B1042" s="23"/>
      <c r="C1042" s="20"/>
      <c r="D1042" s="2"/>
      <c r="E1042" s="21"/>
      <c r="F1042" s="2"/>
      <c r="G1042" s="2"/>
      <c r="H1042" s="2"/>
      <c r="I1042" s="2"/>
      <c r="J1042" s="2"/>
      <c r="K1042" s="22"/>
      <c r="L1042" s="21"/>
      <c r="M1042" s="2"/>
      <c r="N1042" s="2"/>
    </row>
    <row r="1043" spans="1:14" s="24" customFormat="1" x14ac:dyDescent="0.25">
      <c r="A1043" s="20"/>
      <c r="B1043" s="23"/>
      <c r="C1043" s="20"/>
      <c r="D1043" s="2"/>
      <c r="E1043" s="21"/>
      <c r="F1043" s="2"/>
      <c r="G1043" s="2"/>
      <c r="H1043" s="2"/>
      <c r="I1043" s="2"/>
      <c r="J1043" s="2"/>
      <c r="K1043" s="22"/>
      <c r="L1043" s="21"/>
      <c r="M1043" s="2"/>
      <c r="N1043" s="2"/>
    </row>
    <row r="1044" spans="1:14" s="24" customFormat="1" x14ac:dyDescent="0.25">
      <c r="A1044" s="20"/>
      <c r="B1044" s="23"/>
      <c r="C1044" s="20"/>
      <c r="D1044" s="2"/>
      <c r="E1044" s="21"/>
      <c r="F1044" s="2"/>
      <c r="G1044" s="2"/>
      <c r="H1044" s="2"/>
      <c r="I1044" s="2"/>
      <c r="J1044" s="2"/>
      <c r="K1044" s="22"/>
      <c r="L1044" s="21"/>
      <c r="M1044" s="2"/>
      <c r="N1044" s="2"/>
    </row>
    <row r="1045" spans="1:14" s="24" customFormat="1" x14ac:dyDescent="0.25">
      <c r="A1045" s="20"/>
      <c r="B1045" s="23"/>
      <c r="C1045" s="20"/>
      <c r="D1045" s="2"/>
      <c r="E1045" s="21"/>
      <c r="F1045" s="2"/>
      <c r="G1045" s="2"/>
      <c r="H1045" s="2"/>
      <c r="I1045" s="2"/>
      <c r="J1045" s="2"/>
      <c r="K1045" s="22"/>
      <c r="L1045" s="21"/>
      <c r="M1045" s="2"/>
      <c r="N1045" s="2"/>
    </row>
    <row r="1046" spans="1:14" s="24" customFormat="1" x14ac:dyDescent="0.25">
      <c r="A1046" s="20"/>
      <c r="B1046" s="23"/>
      <c r="C1046" s="20"/>
      <c r="D1046" s="2"/>
      <c r="E1046" s="21"/>
      <c r="F1046" s="2"/>
      <c r="G1046" s="2"/>
      <c r="H1046" s="2"/>
      <c r="I1046" s="2"/>
      <c r="J1046" s="2"/>
      <c r="K1046" s="22"/>
      <c r="L1046" s="21"/>
      <c r="M1046" s="2"/>
      <c r="N1046" s="2"/>
    </row>
    <row r="1047" spans="1:14" s="24" customFormat="1" x14ac:dyDescent="0.25">
      <c r="A1047" s="20"/>
      <c r="B1047" s="23"/>
      <c r="C1047" s="20"/>
      <c r="D1047" s="2"/>
      <c r="E1047" s="21"/>
      <c r="F1047" s="2"/>
      <c r="G1047" s="2"/>
      <c r="H1047" s="2"/>
      <c r="I1047" s="2"/>
      <c r="J1047" s="2"/>
      <c r="K1047" s="22"/>
      <c r="L1047" s="21"/>
      <c r="M1047" s="2"/>
      <c r="N1047" s="2"/>
    </row>
    <row r="1048" spans="1:14" s="24" customFormat="1" x14ac:dyDescent="0.25">
      <c r="A1048" s="20"/>
      <c r="B1048" s="23"/>
      <c r="C1048" s="20"/>
      <c r="D1048" s="2"/>
      <c r="E1048" s="21"/>
      <c r="F1048" s="2"/>
      <c r="G1048" s="2"/>
      <c r="H1048" s="2"/>
      <c r="I1048" s="2"/>
      <c r="J1048" s="2"/>
      <c r="K1048" s="22"/>
      <c r="L1048" s="21"/>
      <c r="M1048" s="2"/>
      <c r="N1048" s="2"/>
    </row>
    <row r="1049" spans="1:14" s="24" customFormat="1" x14ac:dyDescent="0.25">
      <c r="A1049" s="20"/>
      <c r="B1049" s="23"/>
      <c r="C1049" s="20"/>
      <c r="D1049" s="2"/>
      <c r="E1049" s="21"/>
      <c r="F1049" s="2"/>
      <c r="G1049" s="2"/>
      <c r="H1049" s="2"/>
      <c r="I1049" s="2"/>
      <c r="J1049" s="2"/>
      <c r="K1049" s="22"/>
      <c r="L1049" s="21"/>
      <c r="M1049" s="2"/>
      <c r="N1049" s="2"/>
    </row>
    <row r="1050" spans="1:14" s="24" customFormat="1" x14ac:dyDescent="0.25">
      <c r="A1050" s="20"/>
      <c r="B1050" s="23"/>
      <c r="C1050" s="20"/>
      <c r="D1050" s="2"/>
      <c r="E1050" s="21"/>
      <c r="F1050" s="2"/>
      <c r="G1050" s="2"/>
      <c r="H1050" s="2"/>
      <c r="I1050" s="2"/>
      <c r="J1050" s="2"/>
      <c r="K1050" s="22"/>
      <c r="L1050" s="21"/>
      <c r="M1050" s="2"/>
      <c r="N1050" s="2"/>
    </row>
    <row r="1051" spans="1:14" s="24" customFormat="1" x14ac:dyDescent="0.25">
      <c r="A1051" s="20"/>
      <c r="B1051" s="23"/>
      <c r="C1051" s="20"/>
      <c r="D1051" s="2"/>
      <c r="E1051" s="21"/>
      <c r="F1051" s="2"/>
      <c r="G1051" s="2"/>
      <c r="H1051" s="2"/>
      <c r="I1051" s="2"/>
      <c r="J1051" s="2"/>
      <c r="K1051" s="22"/>
      <c r="L1051" s="21"/>
      <c r="M1051" s="2"/>
      <c r="N1051" s="2"/>
    </row>
    <row r="1052" spans="1:14" s="24" customFormat="1" x14ac:dyDescent="0.25">
      <c r="A1052" s="20"/>
      <c r="B1052" s="23"/>
      <c r="C1052" s="20"/>
      <c r="D1052" s="2"/>
      <c r="E1052" s="21"/>
      <c r="F1052" s="2"/>
      <c r="G1052" s="2"/>
      <c r="H1052" s="2"/>
      <c r="I1052" s="2"/>
      <c r="J1052" s="2"/>
      <c r="K1052" s="22"/>
      <c r="L1052" s="21"/>
      <c r="M1052" s="2"/>
      <c r="N1052" s="2"/>
    </row>
    <row r="1053" spans="1:14" s="24" customFormat="1" x14ac:dyDescent="0.25">
      <c r="A1053" s="20"/>
      <c r="B1053" s="23"/>
      <c r="C1053" s="20"/>
      <c r="D1053" s="2"/>
      <c r="E1053" s="21"/>
      <c r="F1053" s="2"/>
      <c r="G1053" s="2"/>
      <c r="H1053" s="2"/>
      <c r="I1053" s="2"/>
      <c r="J1053" s="2"/>
      <c r="K1053" s="22"/>
      <c r="L1053" s="21"/>
      <c r="M1053" s="2"/>
      <c r="N1053" s="2"/>
    </row>
    <row r="1054" spans="1:14" s="24" customFormat="1" x14ac:dyDescent="0.25">
      <c r="A1054" s="20"/>
      <c r="B1054" s="23"/>
      <c r="C1054" s="20"/>
      <c r="D1054" s="2"/>
      <c r="E1054" s="21"/>
      <c r="F1054" s="2"/>
      <c r="G1054" s="2"/>
      <c r="H1054" s="2"/>
      <c r="I1054" s="2"/>
      <c r="J1054" s="2"/>
      <c r="K1054" s="22"/>
      <c r="L1054" s="21"/>
      <c r="M1054" s="2"/>
      <c r="N1054" s="2"/>
    </row>
    <row r="1055" spans="1:14" s="24" customFormat="1" x14ac:dyDescent="0.25">
      <c r="A1055" s="20"/>
      <c r="B1055" s="23"/>
      <c r="C1055" s="20"/>
      <c r="D1055" s="2"/>
      <c r="E1055" s="21"/>
      <c r="F1055" s="2"/>
      <c r="G1055" s="2"/>
      <c r="H1055" s="2"/>
      <c r="I1055" s="2"/>
      <c r="J1055" s="2"/>
      <c r="K1055" s="22"/>
      <c r="L1055" s="21"/>
      <c r="M1055" s="2"/>
      <c r="N1055" s="2"/>
    </row>
    <row r="1056" spans="1:14" s="24" customFormat="1" x14ac:dyDescent="0.25">
      <c r="A1056" s="20"/>
      <c r="B1056" s="23"/>
      <c r="C1056" s="20"/>
      <c r="D1056" s="2"/>
      <c r="E1056" s="21"/>
      <c r="F1056" s="2"/>
      <c r="G1056" s="2"/>
      <c r="H1056" s="2"/>
      <c r="I1056" s="2"/>
      <c r="J1056" s="2"/>
      <c r="K1056" s="22"/>
      <c r="L1056" s="21"/>
      <c r="M1056" s="2"/>
      <c r="N1056" s="2"/>
    </row>
    <row r="1057" spans="1:14" s="24" customFormat="1" x14ac:dyDescent="0.25">
      <c r="A1057" s="20"/>
      <c r="B1057" s="23"/>
      <c r="C1057" s="20"/>
      <c r="D1057" s="2"/>
      <c r="E1057" s="21"/>
      <c r="F1057" s="2"/>
      <c r="G1057" s="2"/>
      <c r="H1057" s="2"/>
      <c r="I1057" s="2"/>
      <c r="J1057" s="2"/>
      <c r="K1057" s="22"/>
      <c r="L1057" s="21"/>
      <c r="M1057" s="2"/>
      <c r="N1057" s="2"/>
    </row>
    <row r="1058" spans="1:14" s="24" customFormat="1" x14ac:dyDescent="0.25">
      <c r="A1058" s="20"/>
      <c r="B1058" s="23"/>
      <c r="C1058" s="20"/>
      <c r="D1058" s="2"/>
      <c r="E1058" s="21"/>
      <c r="F1058" s="2"/>
      <c r="G1058" s="2"/>
      <c r="H1058" s="2"/>
      <c r="I1058" s="2"/>
      <c r="J1058" s="2"/>
      <c r="K1058" s="22"/>
      <c r="L1058" s="21"/>
      <c r="M1058" s="2"/>
      <c r="N1058" s="2"/>
    </row>
    <row r="1059" spans="1:14" s="24" customFormat="1" x14ac:dyDescent="0.25">
      <c r="A1059" s="20"/>
      <c r="B1059" s="23"/>
      <c r="C1059" s="20"/>
      <c r="D1059" s="2"/>
      <c r="E1059" s="21"/>
      <c r="F1059" s="2"/>
      <c r="G1059" s="2"/>
      <c r="H1059" s="2"/>
      <c r="I1059" s="2"/>
      <c r="J1059" s="2"/>
      <c r="K1059" s="22"/>
      <c r="L1059" s="21"/>
      <c r="M1059" s="2"/>
      <c r="N1059" s="2"/>
    </row>
    <row r="1060" spans="1:14" s="24" customFormat="1" x14ac:dyDescent="0.25">
      <c r="A1060" s="20"/>
      <c r="B1060" s="23"/>
      <c r="C1060" s="20"/>
      <c r="D1060" s="2"/>
      <c r="E1060" s="21"/>
      <c r="F1060" s="2"/>
      <c r="G1060" s="2"/>
      <c r="H1060" s="2"/>
      <c r="I1060" s="2"/>
      <c r="J1060" s="2"/>
      <c r="K1060" s="22"/>
      <c r="L1060" s="21"/>
      <c r="M1060" s="2"/>
      <c r="N1060" s="2"/>
    </row>
    <row r="1061" spans="1:14" s="24" customFormat="1" x14ac:dyDescent="0.25">
      <c r="A1061" s="20"/>
      <c r="B1061" s="23"/>
      <c r="C1061" s="20"/>
      <c r="D1061" s="2"/>
      <c r="E1061" s="21"/>
      <c r="F1061" s="2"/>
      <c r="G1061" s="2"/>
      <c r="H1061" s="2"/>
      <c r="I1061" s="2"/>
      <c r="J1061" s="2"/>
      <c r="K1061" s="22"/>
      <c r="L1061" s="21"/>
      <c r="M1061" s="2"/>
      <c r="N1061" s="2"/>
    </row>
    <row r="1062" spans="1:14" s="24" customFormat="1" x14ac:dyDescent="0.25">
      <c r="A1062" s="20"/>
      <c r="B1062" s="23"/>
      <c r="C1062" s="20"/>
      <c r="D1062" s="2"/>
      <c r="E1062" s="21"/>
      <c r="F1062" s="2"/>
      <c r="G1062" s="2"/>
      <c r="H1062" s="2"/>
      <c r="I1062" s="2"/>
      <c r="J1062" s="2"/>
      <c r="K1062" s="22"/>
      <c r="L1062" s="21"/>
      <c r="M1062" s="2"/>
      <c r="N1062" s="2"/>
    </row>
    <row r="1063" spans="1:14" s="24" customFormat="1" x14ac:dyDescent="0.25">
      <c r="A1063" s="20"/>
      <c r="B1063" s="23"/>
      <c r="C1063" s="20"/>
      <c r="D1063" s="2"/>
      <c r="E1063" s="21"/>
      <c r="F1063" s="2"/>
      <c r="G1063" s="2"/>
      <c r="H1063" s="2"/>
      <c r="I1063" s="2"/>
      <c r="J1063" s="2"/>
      <c r="K1063" s="22"/>
      <c r="L1063" s="21"/>
      <c r="M1063" s="2"/>
      <c r="N1063" s="2"/>
    </row>
    <row r="1064" spans="1:14" s="24" customFormat="1" x14ac:dyDescent="0.25">
      <c r="A1064" s="20"/>
      <c r="B1064" s="23"/>
      <c r="C1064" s="20"/>
      <c r="D1064" s="2"/>
      <c r="E1064" s="21"/>
      <c r="F1064" s="2"/>
      <c r="G1064" s="2"/>
      <c r="H1064" s="2"/>
      <c r="I1064" s="2"/>
      <c r="J1064" s="2"/>
      <c r="K1064" s="22"/>
      <c r="L1064" s="21"/>
      <c r="M1064" s="2"/>
      <c r="N1064" s="2"/>
    </row>
    <row r="1065" spans="1:14" s="24" customFormat="1" x14ac:dyDescent="0.25">
      <c r="A1065" s="20"/>
      <c r="B1065" s="23"/>
      <c r="C1065" s="20"/>
      <c r="D1065" s="2"/>
      <c r="E1065" s="21"/>
      <c r="F1065" s="2"/>
      <c r="G1065" s="2"/>
      <c r="H1065" s="2"/>
      <c r="I1065" s="2"/>
      <c r="J1065" s="2"/>
      <c r="K1065" s="22"/>
      <c r="L1065" s="21"/>
      <c r="M1065" s="2"/>
      <c r="N1065" s="2"/>
    </row>
    <row r="1066" spans="1:14" s="24" customFormat="1" x14ac:dyDescent="0.25">
      <c r="A1066" s="20"/>
      <c r="B1066" s="23"/>
      <c r="C1066" s="20"/>
      <c r="D1066" s="2"/>
      <c r="E1066" s="21"/>
      <c r="F1066" s="2"/>
      <c r="G1066" s="2"/>
      <c r="H1066" s="2"/>
      <c r="I1066" s="2"/>
      <c r="J1066" s="2"/>
      <c r="K1066" s="22"/>
      <c r="L1066" s="21"/>
      <c r="M1066" s="2"/>
      <c r="N1066" s="2"/>
    </row>
    <row r="1067" spans="1:14" s="24" customFormat="1" x14ac:dyDescent="0.25">
      <c r="A1067" s="20"/>
      <c r="B1067" s="23"/>
      <c r="C1067" s="20"/>
      <c r="D1067" s="2"/>
      <c r="E1067" s="21"/>
      <c r="F1067" s="2"/>
      <c r="G1067" s="2"/>
      <c r="H1067" s="2"/>
      <c r="I1067" s="2"/>
      <c r="J1067" s="2"/>
      <c r="K1067" s="22"/>
      <c r="L1067" s="21"/>
      <c r="M1067" s="2"/>
      <c r="N1067" s="2"/>
    </row>
    <row r="1068" spans="1:14" s="24" customFormat="1" x14ac:dyDescent="0.25">
      <c r="A1068" s="20"/>
      <c r="B1068" s="23"/>
      <c r="C1068" s="20"/>
      <c r="D1068" s="2"/>
      <c r="E1068" s="21"/>
      <c r="F1068" s="2"/>
      <c r="G1068" s="2"/>
      <c r="H1068" s="2"/>
      <c r="I1068" s="2"/>
      <c r="J1068" s="2"/>
      <c r="K1068" s="22"/>
      <c r="L1068" s="21"/>
      <c r="M1068" s="2"/>
      <c r="N1068" s="2"/>
    </row>
    <row r="1069" spans="1:14" s="24" customFormat="1" x14ac:dyDescent="0.25">
      <c r="A1069" s="20"/>
      <c r="B1069" s="23"/>
      <c r="C1069" s="20"/>
      <c r="D1069" s="2"/>
      <c r="E1069" s="21"/>
      <c r="F1069" s="2"/>
      <c r="G1069" s="2"/>
      <c r="H1069" s="2"/>
      <c r="I1069" s="2"/>
      <c r="J1069" s="2"/>
      <c r="K1069" s="22"/>
      <c r="L1069" s="21"/>
      <c r="M1069" s="2"/>
      <c r="N1069" s="2"/>
    </row>
    <row r="1070" spans="1:14" s="24" customFormat="1" x14ac:dyDescent="0.25">
      <c r="A1070" s="20"/>
      <c r="B1070" s="23"/>
      <c r="C1070" s="20"/>
      <c r="D1070" s="2"/>
      <c r="E1070" s="21"/>
      <c r="F1070" s="2"/>
      <c r="G1070" s="2"/>
      <c r="H1070" s="2"/>
      <c r="I1070" s="2"/>
      <c r="J1070" s="2"/>
      <c r="K1070" s="22"/>
      <c r="L1070" s="21"/>
      <c r="M1070" s="2"/>
      <c r="N1070" s="2"/>
    </row>
    <row r="1071" spans="1:14" s="24" customFormat="1" x14ac:dyDescent="0.25">
      <c r="A1071" s="20"/>
      <c r="B1071" s="23"/>
      <c r="C1071" s="20"/>
      <c r="D1071" s="2"/>
      <c r="E1071" s="21"/>
      <c r="F1071" s="2"/>
      <c r="G1071" s="2"/>
      <c r="H1071" s="2"/>
      <c r="I1071" s="2"/>
      <c r="J1071" s="2"/>
      <c r="K1071" s="22"/>
      <c r="L1071" s="21"/>
      <c r="M1071" s="2"/>
      <c r="N1071" s="2"/>
    </row>
    <row r="1072" spans="1:14" s="24" customFormat="1" x14ac:dyDescent="0.25">
      <c r="A1072" s="20"/>
      <c r="B1072" s="23"/>
      <c r="C1072" s="20"/>
      <c r="D1072" s="2"/>
      <c r="E1072" s="21"/>
      <c r="F1072" s="2"/>
      <c r="G1072" s="2"/>
      <c r="H1072" s="2"/>
      <c r="I1072" s="2"/>
      <c r="J1072" s="2"/>
      <c r="K1072" s="22"/>
      <c r="L1072" s="21"/>
      <c r="M1072" s="2"/>
      <c r="N1072" s="2"/>
    </row>
    <row r="1073" spans="1:14" s="24" customFormat="1" x14ac:dyDescent="0.25">
      <c r="A1073" s="20"/>
      <c r="B1073" s="23"/>
      <c r="C1073" s="20"/>
      <c r="D1073" s="2"/>
      <c r="E1073" s="21"/>
      <c r="F1073" s="2"/>
      <c r="G1073" s="2"/>
      <c r="H1073" s="2"/>
      <c r="I1073" s="2"/>
      <c r="J1073" s="2"/>
      <c r="K1073" s="22"/>
      <c r="L1073" s="21"/>
      <c r="M1073" s="2"/>
      <c r="N1073" s="2"/>
    </row>
    <row r="1074" spans="1:14" s="24" customFormat="1" x14ac:dyDescent="0.25">
      <c r="A1074" s="20"/>
      <c r="B1074" s="23"/>
      <c r="C1074" s="20"/>
      <c r="D1074" s="2"/>
      <c r="E1074" s="21"/>
      <c r="F1074" s="2"/>
      <c r="G1074" s="2"/>
      <c r="H1074" s="2"/>
      <c r="I1074" s="2"/>
      <c r="J1074" s="2"/>
      <c r="K1074" s="22"/>
      <c r="L1074" s="21"/>
      <c r="M1074" s="2"/>
      <c r="N1074" s="2"/>
    </row>
    <row r="1075" spans="1:14" s="24" customFormat="1" x14ac:dyDescent="0.25">
      <c r="A1075" s="20"/>
      <c r="B1075" s="23"/>
      <c r="C1075" s="20"/>
      <c r="D1075" s="2"/>
      <c r="E1075" s="21"/>
      <c r="F1075" s="2"/>
      <c r="G1075" s="2"/>
      <c r="H1075" s="2"/>
      <c r="I1075" s="2"/>
      <c r="J1075" s="2"/>
      <c r="K1075" s="22"/>
      <c r="L1075" s="21"/>
      <c r="M1075" s="2"/>
      <c r="N1075" s="2"/>
    </row>
    <row r="1076" spans="1:14" s="24" customFormat="1" x14ac:dyDescent="0.25">
      <c r="A1076" s="20"/>
      <c r="B1076" s="23"/>
      <c r="C1076" s="20"/>
      <c r="D1076" s="2"/>
      <c r="E1076" s="21"/>
      <c r="F1076" s="2"/>
      <c r="G1076" s="2"/>
      <c r="H1076" s="2"/>
      <c r="I1076" s="2"/>
      <c r="J1076" s="2"/>
      <c r="K1076" s="22"/>
      <c r="L1076" s="21"/>
      <c r="M1076" s="2"/>
      <c r="N1076" s="2"/>
    </row>
    <row r="1077" spans="1:14" s="24" customFormat="1" x14ac:dyDescent="0.25">
      <c r="A1077" s="20"/>
      <c r="B1077" s="23"/>
      <c r="C1077" s="20"/>
      <c r="D1077" s="2"/>
      <c r="E1077" s="21"/>
      <c r="F1077" s="2"/>
      <c r="G1077" s="2"/>
      <c r="H1077" s="2"/>
      <c r="I1077" s="2"/>
      <c r="J1077" s="2"/>
      <c r="K1077" s="22"/>
      <c r="L1077" s="21"/>
      <c r="M1077" s="2"/>
      <c r="N1077" s="2"/>
    </row>
    <row r="1078" spans="1:14" s="24" customFormat="1" x14ac:dyDescent="0.25">
      <c r="A1078" s="20"/>
      <c r="B1078" s="23"/>
      <c r="C1078" s="20"/>
      <c r="D1078" s="2"/>
      <c r="E1078" s="21"/>
      <c r="F1078" s="2"/>
      <c r="G1078" s="2"/>
      <c r="H1078" s="2"/>
      <c r="I1078" s="2"/>
      <c r="J1078" s="2"/>
      <c r="K1078" s="22"/>
      <c r="L1078" s="21"/>
      <c r="M1078" s="2"/>
      <c r="N1078" s="2"/>
    </row>
    <row r="1079" spans="1:14" s="24" customFormat="1" x14ac:dyDescent="0.25">
      <c r="A1079" s="20"/>
      <c r="B1079" s="23"/>
      <c r="C1079" s="20"/>
      <c r="D1079" s="2"/>
      <c r="E1079" s="21"/>
      <c r="F1079" s="2"/>
      <c r="G1079" s="2"/>
      <c r="H1079" s="2"/>
      <c r="I1079" s="2"/>
      <c r="J1079" s="2"/>
      <c r="K1079" s="22"/>
      <c r="L1079" s="21"/>
      <c r="M1079" s="2"/>
      <c r="N1079" s="2"/>
    </row>
    <row r="1080" spans="1:14" s="24" customFormat="1" x14ac:dyDescent="0.25">
      <c r="A1080" s="20"/>
      <c r="B1080" s="23"/>
      <c r="C1080" s="20"/>
      <c r="D1080" s="2"/>
      <c r="E1080" s="21"/>
      <c r="F1080" s="2"/>
      <c r="G1080" s="2"/>
      <c r="H1080" s="2"/>
      <c r="I1080" s="2"/>
      <c r="J1080" s="2"/>
      <c r="K1080" s="22"/>
      <c r="L1080" s="21"/>
      <c r="M1080" s="2"/>
      <c r="N1080" s="2"/>
    </row>
    <row r="1081" spans="1:14" s="24" customFormat="1" x14ac:dyDescent="0.25">
      <c r="A1081" s="20"/>
      <c r="B1081" s="23"/>
      <c r="C1081" s="20"/>
      <c r="D1081" s="2"/>
      <c r="E1081" s="21"/>
      <c r="F1081" s="2"/>
      <c r="G1081" s="2"/>
      <c r="H1081" s="2"/>
      <c r="I1081" s="2"/>
      <c r="J1081" s="2"/>
      <c r="K1081" s="22"/>
      <c r="L1081" s="21"/>
      <c r="M1081" s="2"/>
      <c r="N1081" s="2"/>
    </row>
    <row r="1082" spans="1:14" s="24" customFormat="1" x14ac:dyDescent="0.25">
      <c r="A1082" s="20"/>
      <c r="B1082" s="23"/>
      <c r="C1082" s="20"/>
      <c r="D1082" s="2"/>
      <c r="E1082" s="21"/>
      <c r="F1082" s="2"/>
      <c r="G1082" s="2"/>
      <c r="H1082" s="2"/>
      <c r="I1082" s="2"/>
      <c r="J1082" s="2"/>
      <c r="K1082" s="22"/>
      <c r="L1082" s="21"/>
      <c r="M1082" s="2"/>
      <c r="N1082" s="2"/>
    </row>
    <row r="1083" spans="1:14" s="24" customFormat="1" x14ac:dyDescent="0.25">
      <c r="A1083" s="20"/>
      <c r="B1083" s="23"/>
      <c r="C1083" s="20"/>
      <c r="D1083" s="2"/>
      <c r="E1083" s="21"/>
      <c r="F1083" s="2"/>
      <c r="G1083" s="2"/>
      <c r="H1083" s="2"/>
      <c r="I1083" s="2"/>
      <c r="J1083" s="2"/>
      <c r="K1083" s="22"/>
      <c r="L1083" s="21"/>
      <c r="M1083" s="2"/>
      <c r="N1083" s="2"/>
    </row>
    <row r="1084" spans="1:14" s="24" customFormat="1" x14ac:dyDescent="0.25">
      <c r="A1084" s="20"/>
      <c r="B1084" s="23"/>
      <c r="C1084" s="20"/>
      <c r="D1084" s="2"/>
      <c r="E1084" s="21"/>
      <c r="F1084" s="2"/>
      <c r="G1084" s="2"/>
      <c r="H1084" s="2"/>
      <c r="I1084" s="2"/>
      <c r="J1084" s="2"/>
      <c r="K1084" s="22"/>
      <c r="L1084" s="21"/>
      <c r="M1084" s="2"/>
      <c r="N1084" s="2"/>
    </row>
    <row r="1085" spans="1:14" s="24" customFormat="1" x14ac:dyDescent="0.25">
      <c r="A1085" s="20"/>
      <c r="B1085" s="23"/>
      <c r="C1085" s="20"/>
      <c r="D1085" s="2"/>
      <c r="E1085" s="21"/>
      <c r="F1085" s="2"/>
      <c r="G1085" s="2"/>
      <c r="H1085" s="2"/>
      <c r="I1085" s="2"/>
      <c r="J1085" s="2"/>
      <c r="K1085" s="22"/>
      <c r="L1085" s="21"/>
      <c r="M1085" s="2"/>
      <c r="N1085" s="2"/>
    </row>
    <row r="1086" spans="1:14" s="24" customFormat="1" x14ac:dyDescent="0.25">
      <c r="A1086" s="20"/>
      <c r="B1086" s="23"/>
      <c r="C1086" s="20"/>
      <c r="D1086" s="2"/>
      <c r="E1086" s="21"/>
      <c r="F1086" s="2"/>
      <c r="G1086" s="2"/>
      <c r="H1086" s="2"/>
      <c r="I1086" s="2"/>
      <c r="J1086" s="2"/>
      <c r="K1086" s="22"/>
      <c r="L1086" s="21"/>
      <c r="M1086" s="2"/>
      <c r="N1086" s="2"/>
    </row>
    <row r="1087" spans="1:14" s="24" customFormat="1" x14ac:dyDescent="0.25">
      <c r="A1087" s="20"/>
      <c r="B1087" s="23"/>
      <c r="C1087" s="20"/>
      <c r="D1087" s="2"/>
      <c r="E1087" s="21"/>
      <c r="F1087" s="2"/>
      <c r="G1087" s="2"/>
      <c r="H1087" s="2"/>
      <c r="I1087" s="2"/>
      <c r="J1087" s="2"/>
      <c r="K1087" s="22"/>
      <c r="L1087" s="21"/>
      <c r="M1087" s="2"/>
      <c r="N1087" s="2"/>
    </row>
    <row r="1088" spans="1:14" s="24" customFormat="1" x14ac:dyDescent="0.25">
      <c r="A1088" s="20"/>
      <c r="B1088" s="23"/>
      <c r="C1088" s="20"/>
      <c r="D1088" s="2"/>
      <c r="E1088" s="21"/>
      <c r="F1088" s="2"/>
      <c r="G1088" s="2"/>
      <c r="H1088" s="2"/>
      <c r="I1088" s="2"/>
      <c r="J1088" s="2"/>
      <c r="K1088" s="22"/>
      <c r="L1088" s="21"/>
      <c r="M1088" s="2"/>
      <c r="N1088" s="2"/>
    </row>
    <row r="1089" spans="1:14" s="24" customFormat="1" x14ac:dyDescent="0.25">
      <c r="A1089" s="20"/>
      <c r="B1089" s="23"/>
      <c r="C1089" s="20"/>
      <c r="D1089" s="2"/>
      <c r="E1089" s="21"/>
      <c r="F1089" s="2"/>
      <c r="G1089" s="2"/>
      <c r="H1089" s="2"/>
      <c r="I1089" s="2"/>
      <c r="J1089" s="2"/>
      <c r="K1089" s="22"/>
      <c r="L1089" s="21"/>
      <c r="M1089" s="2"/>
      <c r="N1089" s="2"/>
    </row>
    <row r="1090" spans="1:14" s="24" customFormat="1" x14ac:dyDescent="0.25">
      <c r="A1090" s="20"/>
      <c r="B1090" s="23"/>
      <c r="C1090" s="20"/>
      <c r="D1090" s="2"/>
      <c r="E1090" s="21"/>
      <c r="F1090" s="2"/>
      <c r="G1090" s="2"/>
      <c r="H1090" s="2"/>
      <c r="I1090" s="2"/>
      <c r="J1090" s="2"/>
      <c r="K1090" s="22"/>
      <c r="L1090" s="21"/>
      <c r="M1090" s="2"/>
      <c r="N1090" s="2"/>
    </row>
    <row r="1091" spans="1:14" s="24" customFormat="1" x14ac:dyDescent="0.25">
      <c r="A1091" s="20"/>
      <c r="B1091" s="23"/>
      <c r="C1091" s="20"/>
      <c r="D1091" s="2"/>
      <c r="E1091" s="21"/>
      <c r="F1091" s="2"/>
      <c r="G1091" s="2"/>
      <c r="H1091" s="2"/>
      <c r="I1091" s="2"/>
      <c r="J1091" s="2"/>
      <c r="K1091" s="22"/>
      <c r="L1091" s="21"/>
      <c r="M1091" s="2"/>
      <c r="N1091" s="2"/>
    </row>
    <row r="1092" spans="1:14" s="24" customFormat="1" x14ac:dyDescent="0.25">
      <c r="A1092" s="20"/>
      <c r="B1092" s="23"/>
      <c r="C1092" s="20"/>
      <c r="D1092" s="2"/>
      <c r="E1092" s="21"/>
      <c r="F1092" s="2"/>
      <c r="G1092" s="2"/>
      <c r="H1092" s="2"/>
      <c r="I1092" s="2"/>
      <c r="J1092" s="2"/>
      <c r="K1092" s="22"/>
      <c r="L1092" s="21"/>
      <c r="M1092" s="2"/>
      <c r="N1092" s="2"/>
    </row>
    <row r="1093" spans="1:14" s="24" customFormat="1" x14ac:dyDescent="0.25">
      <c r="A1093" s="20"/>
      <c r="B1093" s="23"/>
      <c r="C1093" s="20"/>
      <c r="D1093" s="2"/>
      <c r="E1093" s="21"/>
      <c r="F1093" s="2"/>
      <c r="G1093" s="2"/>
      <c r="H1093" s="2"/>
      <c r="I1093" s="2"/>
      <c r="J1093" s="2"/>
      <c r="K1093" s="22"/>
      <c r="L1093" s="21"/>
      <c r="M1093" s="2"/>
      <c r="N1093" s="2"/>
    </row>
    <row r="1094" spans="1:14" s="24" customFormat="1" x14ac:dyDescent="0.25">
      <c r="A1094" s="20"/>
      <c r="B1094" s="23"/>
      <c r="C1094" s="20"/>
      <c r="D1094" s="2"/>
      <c r="E1094" s="21"/>
      <c r="F1094" s="2"/>
      <c r="G1094" s="2"/>
      <c r="H1094" s="2"/>
      <c r="I1094" s="2"/>
      <c r="J1094" s="2"/>
      <c r="K1094" s="22"/>
      <c r="L1094" s="21"/>
      <c r="M1094" s="2"/>
      <c r="N1094" s="2"/>
    </row>
    <row r="1095" spans="1:14" s="24" customFormat="1" x14ac:dyDescent="0.25">
      <c r="A1095" s="20"/>
      <c r="B1095" s="23"/>
      <c r="C1095" s="20"/>
      <c r="D1095" s="2"/>
      <c r="E1095" s="21"/>
      <c r="F1095" s="2"/>
      <c r="G1095" s="2"/>
      <c r="H1095" s="2"/>
      <c r="I1095" s="2"/>
      <c r="J1095" s="2"/>
      <c r="K1095" s="22"/>
      <c r="L1095" s="21"/>
      <c r="M1095" s="2"/>
      <c r="N1095" s="2"/>
    </row>
    <row r="1096" spans="1:14" s="24" customFormat="1" x14ac:dyDescent="0.25">
      <c r="A1096" s="20"/>
      <c r="B1096" s="23"/>
      <c r="C1096" s="20"/>
      <c r="D1096" s="2"/>
      <c r="E1096" s="21"/>
      <c r="F1096" s="2"/>
      <c r="G1096" s="2"/>
      <c r="H1096" s="2"/>
      <c r="I1096" s="2"/>
      <c r="J1096" s="2"/>
      <c r="K1096" s="22"/>
      <c r="L1096" s="21"/>
      <c r="M1096" s="2"/>
      <c r="N1096" s="2"/>
    </row>
    <row r="1097" spans="1:14" s="24" customFormat="1" x14ac:dyDescent="0.25">
      <c r="A1097" s="20"/>
      <c r="B1097" s="23"/>
      <c r="C1097" s="20"/>
      <c r="D1097" s="2"/>
      <c r="E1097" s="21"/>
      <c r="F1097" s="2"/>
      <c r="G1097" s="2"/>
      <c r="H1097" s="2"/>
      <c r="I1097" s="2"/>
      <c r="J1097" s="2"/>
      <c r="K1097" s="22"/>
      <c r="L1097" s="21"/>
      <c r="M1097" s="2"/>
      <c r="N1097" s="2"/>
    </row>
    <row r="1098" spans="1:14" s="24" customFormat="1" x14ac:dyDescent="0.25">
      <c r="A1098" s="20"/>
      <c r="B1098" s="23"/>
      <c r="C1098" s="20"/>
      <c r="D1098" s="2"/>
      <c r="E1098" s="21"/>
      <c r="F1098" s="2"/>
      <c r="G1098" s="2"/>
      <c r="H1098" s="2"/>
      <c r="I1098" s="2"/>
      <c r="J1098" s="2"/>
      <c r="K1098" s="22"/>
      <c r="L1098" s="21"/>
      <c r="M1098" s="2"/>
      <c r="N1098" s="2"/>
    </row>
    <row r="1099" spans="1:14" s="24" customFormat="1" x14ac:dyDescent="0.25">
      <c r="A1099" s="20"/>
      <c r="B1099" s="23"/>
      <c r="C1099" s="20"/>
      <c r="D1099" s="2"/>
      <c r="E1099" s="21"/>
      <c r="F1099" s="2"/>
      <c r="G1099" s="2"/>
      <c r="H1099" s="2"/>
      <c r="I1099" s="2"/>
      <c r="J1099" s="2"/>
      <c r="K1099" s="22"/>
      <c r="L1099" s="21"/>
      <c r="M1099" s="2"/>
      <c r="N1099" s="2"/>
    </row>
    <row r="1100" spans="1:14" s="24" customFormat="1" x14ac:dyDescent="0.25">
      <c r="A1100" s="20"/>
      <c r="B1100" s="23"/>
      <c r="C1100" s="20"/>
      <c r="D1100" s="2"/>
      <c r="E1100" s="21"/>
      <c r="F1100" s="2"/>
      <c r="G1100" s="2"/>
      <c r="H1100" s="2"/>
      <c r="I1100" s="2"/>
      <c r="J1100" s="2"/>
      <c r="K1100" s="22"/>
      <c r="L1100" s="21"/>
      <c r="M1100" s="2"/>
      <c r="N1100" s="2"/>
    </row>
    <row r="1101" spans="1:14" s="24" customFormat="1" x14ac:dyDescent="0.25">
      <c r="A1101" s="20"/>
      <c r="B1101" s="23"/>
      <c r="C1101" s="20"/>
      <c r="D1101" s="2"/>
      <c r="E1101" s="21"/>
      <c r="F1101" s="2"/>
      <c r="G1101" s="2"/>
      <c r="H1101" s="2"/>
      <c r="I1101" s="2"/>
      <c r="J1101" s="2"/>
      <c r="K1101" s="22"/>
      <c r="L1101" s="21"/>
      <c r="M1101" s="2"/>
      <c r="N1101" s="2"/>
    </row>
    <row r="1102" spans="1:14" s="24" customFormat="1" x14ac:dyDescent="0.25">
      <c r="A1102" s="20"/>
      <c r="B1102" s="23"/>
      <c r="C1102" s="20"/>
      <c r="D1102" s="2"/>
      <c r="E1102" s="21"/>
      <c r="F1102" s="2"/>
      <c r="G1102" s="2"/>
      <c r="H1102" s="2"/>
      <c r="I1102" s="2"/>
      <c r="J1102" s="2"/>
      <c r="K1102" s="22"/>
      <c r="L1102" s="21"/>
      <c r="M1102" s="2"/>
      <c r="N1102" s="2"/>
    </row>
    <row r="1103" spans="1:14" s="24" customFormat="1" x14ac:dyDescent="0.25">
      <c r="A1103" s="20"/>
      <c r="B1103" s="23"/>
      <c r="C1103" s="20"/>
      <c r="D1103" s="2"/>
      <c r="E1103" s="21"/>
      <c r="F1103" s="2"/>
      <c r="G1103" s="2"/>
      <c r="H1103" s="2"/>
      <c r="I1103" s="2"/>
      <c r="J1103" s="2"/>
      <c r="K1103" s="22"/>
      <c r="L1103" s="21"/>
      <c r="M1103" s="2"/>
      <c r="N1103" s="2"/>
    </row>
    <row r="1104" spans="1:14" s="24" customFormat="1" x14ac:dyDescent="0.25">
      <c r="A1104" s="20"/>
      <c r="B1104" s="23"/>
      <c r="C1104" s="20"/>
      <c r="D1104" s="2"/>
      <c r="E1104" s="21"/>
      <c r="F1104" s="2"/>
      <c r="G1104" s="2"/>
      <c r="H1104" s="2"/>
      <c r="I1104" s="2"/>
      <c r="J1104" s="2"/>
      <c r="K1104" s="22"/>
      <c r="L1104" s="21"/>
      <c r="M1104" s="2"/>
      <c r="N1104" s="2"/>
    </row>
    <row r="1105" spans="1:14" s="24" customFormat="1" x14ac:dyDescent="0.25">
      <c r="A1105" s="20"/>
      <c r="B1105" s="23"/>
      <c r="C1105" s="20"/>
      <c r="D1105" s="2"/>
      <c r="E1105" s="21"/>
      <c r="F1105" s="2"/>
      <c r="G1105" s="2"/>
      <c r="H1105" s="2"/>
      <c r="I1105" s="2"/>
      <c r="J1105" s="2"/>
      <c r="K1105" s="22"/>
      <c r="L1105" s="21"/>
      <c r="M1105" s="2"/>
      <c r="N1105" s="2"/>
    </row>
    <row r="1106" spans="1:14" s="24" customFormat="1" x14ac:dyDescent="0.25">
      <c r="A1106" s="20"/>
      <c r="B1106" s="23"/>
      <c r="C1106" s="20"/>
      <c r="D1106" s="2"/>
      <c r="E1106" s="21"/>
      <c r="F1106" s="2"/>
      <c r="G1106" s="2"/>
      <c r="H1106" s="2"/>
      <c r="I1106" s="2"/>
      <c r="J1106" s="2"/>
      <c r="K1106" s="22"/>
      <c r="L1106" s="21"/>
      <c r="M1106" s="2"/>
      <c r="N1106" s="2"/>
    </row>
    <row r="1107" spans="1:14" s="24" customFormat="1" x14ac:dyDescent="0.25">
      <c r="A1107" s="20"/>
      <c r="B1107" s="23"/>
      <c r="C1107" s="20"/>
      <c r="D1107" s="2"/>
      <c r="E1107" s="21"/>
      <c r="F1107" s="2"/>
      <c r="G1107" s="2"/>
      <c r="H1107" s="2"/>
      <c r="I1107" s="2"/>
      <c r="J1107" s="2"/>
      <c r="K1107" s="22"/>
      <c r="L1107" s="21"/>
      <c r="M1107" s="2"/>
      <c r="N1107" s="2"/>
    </row>
    <row r="1108" spans="1:14" s="24" customFormat="1" x14ac:dyDescent="0.25">
      <c r="A1108" s="20"/>
      <c r="B1108" s="23"/>
      <c r="C1108" s="20"/>
      <c r="D1108" s="2"/>
      <c r="E1108" s="21"/>
      <c r="F1108" s="2"/>
      <c r="G1108" s="2"/>
      <c r="H1108" s="2"/>
      <c r="I1108" s="2"/>
      <c r="J1108" s="2"/>
      <c r="K1108" s="22"/>
      <c r="L1108" s="21"/>
      <c r="M1108" s="2"/>
      <c r="N1108" s="2"/>
    </row>
    <row r="1109" spans="1:14" s="24" customFormat="1" x14ac:dyDescent="0.25">
      <c r="A1109" s="20"/>
      <c r="B1109" s="23"/>
      <c r="C1109" s="20"/>
      <c r="D1109" s="2"/>
      <c r="E1109" s="21"/>
      <c r="F1109" s="2"/>
      <c r="G1109" s="2"/>
      <c r="H1109" s="2"/>
      <c r="I1109" s="2"/>
      <c r="J1109" s="2"/>
      <c r="K1109" s="22"/>
      <c r="L1109" s="21"/>
      <c r="M1109" s="2"/>
      <c r="N1109" s="2"/>
    </row>
    <row r="1110" spans="1:14" s="24" customFormat="1" x14ac:dyDescent="0.25">
      <c r="A1110" s="20"/>
      <c r="B1110" s="23"/>
      <c r="C1110" s="20"/>
      <c r="D1110" s="2"/>
      <c r="E1110" s="21"/>
      <c r="F1110" s="2"/>
      <c r="G1110" s="2"/>
      <c r="H1110" s="2"/>
      <c r="I1110" s="2"/>
      <c r="J1110" s="2"/>
      <c r="K1110" s="22"/>
      <c r="L1110" s="21"/>
      <c r="M1110" s="2"/>
      <c r="N1110" s="2"/>
    </row>
    <row r="1111" spans="1:14" s="24" customFormat="1" x14ac:dyDescent="0.25">
      <c r="A1111" s="20"/>
      <c r="B1111" s="23"/>
      <c r="C1111" s="20"/>
      <c r="D1111" s="2"/>
      <c r="E1111" s="21"/>
      <c r="F1111" s="2"/>
      <c r="G1111" s="2"/>
      <c r="H1111" s="2"/>
      <c r="I1111" s="2"/>
      <c r="J1111" s="2"/>
      <c r="K1111" s="22"/>
      <c r="L1111" s="21"/>
      <c r="M1111" s="2"/>
      <c r="N1111" s="2"/>
    </row>
    <row r="1112" spans="1:14" s="24" customFormat="1" x14ac:dyDescent="0.25">
      <c r="A1112" s="20"/>
      <c r="B1112" s="23"/>
      <c r="C1112" s="20"/>
      <c r="D1112" s="2"/>
      <c r="E1112" s="21"/>
      <c r="F1112" s="2"/>
      <c r="G1112" s="2"/>
      <c r="H1112" s="2"/>
      <c r="I1112" s="2"/>
      <c r="J1112" s="2"/>
      <c r="K1112" s="22"/>
      <c r="L1112" s="21"/>
      <c r="M1112" s="2"/>
      <c r="N1112" s="2"/>
    </row>
    <row r="1113" spans="1:14" s="24" customFormat="1" x14ac:dyDescent="0.25">
      <c r="A1113" s="20"/>
      <c r="B1113" s="23"/>
      <c r="C1113" s="20"/>
      <c r="D1113" s="2"/>
      <c r="E1113" s="21"/>
      <c r="F1113" s="2"/>
      <c r="G1113" s="2"/>
      <c r="H1113" s="2"/>
      <c r="I1113" s="2"/>
      <c r="J1113" s="2"/>
      <c r="K1113" s="22"/>
      <c r="L1113" s="21"/>
      <c r="M1113" s="2"/>
      <c r="N1113" s="2"/>
    </row>
    <row r="1114" spans="1:14" s="24" customFormat="1" x14ac:dyDescent="0.25">
      <c r="A1114" s="20"/>
      <c r="B1114" s="23"/>
      <c r="C1114" s="20"/>
      <c r="D1114" s="2"/>
      <c r="E1114" s="21"/>
      <c r="F1114" s="2"/>
      <c r="G1114" s="2"/>
      <c r="H1114" s="2"/>
      <c r="I1114" s="2"/>
      <c r="J1114" s="2"/>
      <c r="K1114" s="22"/>
      <c r="L1114" s="21"/>
      <c r="M1114" s="2"/>
      <c r="N1114" s="2"/>
    </row>
    <row r="1115" spans="1:14" s="24" customFormat="1" x14ac:dyDescent="0.25">
      <c r="A1115" s="20"/>
      <c r="B1115" s="23"/>
      <c r="C1115" s="20"/>
      <c r="D1115" s="2"/>
      <c r="E1115" s="21"/>
      <c r="F1115" s="2"/>
      <c r="G1115" s="2"/>
      <c r="H1115" s="2"/>
      <c r="I1115" s="2"/>
      <c r="J1115" s="2"/>
      <c r="K1115" s="22"/>
      <c r="L1115" s="21"/>
      <c r="M1115" s="2"/>
      <c r="N1115" s="2"/>
    </row>
    <row r="1116" spans="1:14" s="24" customFormat="1" x14ac:dyDescent="0.25">
      <c r="A1116" s="20"/>
      <c r="B1116" s="23"/>
      <c r="C1116" s="20"/>
      <c r="D1116" s="2"/>
      <c r="E1116" s="21"/>
      <c r="F1116" s="2"/>
      <c r="G1116" s="2"/>
      <c r="H1116" s="2"/>
      <c r="I1116" s="2"/>
      <c r="J1116" s="2"/>
      <c r="K1116" s="22"/>
      <c r="L1116" s="21"/>
      <c r="M1116" s="2"/>
      <c r="N1116" s="2"/>
    </row>
    <row r="1117" spans="1:14" s="24" customFormat="1" x14ac:dyDescent="0.25">
      <c r="A1117" s="20"/>
      <c r="B1117" s="23"/>
      <c r="C1117" s="20"/>
      <c r="D1117" s="2"/>
      <c r="E1117" s="21"/>
      <c r="F1117" s="2"/>
      <c r="G1117" s="2"/>
      <c r="H1117" s="2"/>
      <c r="I1117" s="2"/>
      <c r="J1117" s="2"/>
      <c r="K1117" s="22"/>
      <c r="L1117" s="21"/>
      <c r="M1117" s="2"/>
      <c r="N1117" s="2"/>
    </row>
    <row r="1118" spans="1:14" s="24" customFormat="1" x14ac:dyDescent="0.25">
      <c r="A1118" s="20"/>
      <c r="B1118" s="23"/>
      <c r="C1118" s="20"/>
      <c r="D1118" s="2"/>
      <c r="E1118" s="21"/>
      <c r="F1118" s="2"/>
      <c r="G1118" s="2"/>
      <c r="H1118" s="2"/>
      <c r="I1118" s="2"/>
      <c r="J1118" s="2"/>
      <c r="K1118" s="22"/>
      <c r="L1118" s="21"/>
      <c r="M1118" s="2"/>
      <c r="N1118" s="2"/>
    </row>
    <row r="1119" spans="1:14" s="24" customFormat="1" x14ac:dyDescent="0.25">
      <c r="A1119" s="20"/>
      <c r="B1119" s="23"/>
      <c r="C1119" s="20"/>
      <c r="D1119" s="2"/>
      <c r="E1119" s="21"/>
      <c r="F1119" s="2"/>
      <c r="G1119" s="2"/>
      <c r="H1119" s="2"/>
      <c r="I1119" s="2"/>
      <c r="J1119" s="2"/>
      <c r="K1119" s="22"/>
      <c r="L1119" s="21"/>
      <c r="M1119" s="2"/>
      <c r="N1119" s="2"/>
    </row>
    <row r="1120" spans="1:14" s="24" customFormat="1" x14ac:dyDescent="0.25">
      <c r="A1120" s="20"/>
      <c r="B1120" s="23"/>
      <c r="C1120" s="20"/>
      <c r="D1120" s="2"/>
      <c r="E1120" s="21"/>
      <c r="F1120" s="2"/>
      <c r="G1120" s="2"/>
      <c r="H1120" s="2"/>
      <c r="I1120" s="2"/>
      <c r="J1120" s="2"/>
      <c r="K1120" s="22"/>
      <c r="L1120" s="21"/>
      <c r="M1120" s="2"/>
      <c r="N1120" s="2"/>
    </row>
    <row r="1121" spans="1:14" s="24" customFormat="1" x14ac:dyDescent="0.25">
      <c r="A1121" s="20"/>
      <c r="B1121" s="23"/>
      <c r="C1121" s="20"/>
      <c r="D1121" s="2"/>
      <c r="E1121" s="21"/>
      <c r="F1121" s="2"/>
      <c r="G1121" s="2"/>
      <c r="H1121" s="2"/>
      <c r="I1121" s="2"/>
      <c r="J1121" s="2"/>
      <c r="K1121" s="22"/>
      <c r="L1121" s="21"/>
      <c r="M1121" s="2"/>
      <c r="N1121" s="2"/>
    </row>
    <row r="1122" spans="1:14" s="24" customFormat="1" x14ac:dyDescent="0.25">
      <c r="A1122" s="20"/>
      <c r="B1122" s="23"/>
      <c r="C1122" s="20"/>
      <c r="D1122" s="2"/>
      <c r="E1122" s="21"/>
      <c r="F1122" s="2"/>
      <c r="G1122" s="2"/>
      <c r="H1122" s="2"/>
      <c r="I1122" s="2"/>
      <c r="J1122" s="2"/>
      <c r="K1122" s="22"/>
      <c r="L1122" s="21"/>
      <c r="M1122" s="2"/>
      <c r="N1122" s="2"/>
    </row>
    <row r="1123" spans="1:14" s="24" customFormat="1" x14ac:dyDescent="0.25">
      <c r="A1123" s="20"/>
      <c r="B1123" s="23"/>
      <c r="C1123" s="20"/>
      <c r="D1123" s="2"/>
      <c r="E1123" s="21"/>
      <c r="F1123" s="2"/>
      <c r="G1123" s="2"/>
      <c r="H1123" s="2"/>
      <c r="I1123" s="2"/>
      <c r="J1123" s="2"/>
      <c r="K1123" s="22"/>
      <c r="L1123" s="21"/>
      <c r="M1123" s="2"/>
      <c r="N1123" s="2"/>
    </row>
    <row r="1124" spans="1:14" s="24" customFormat="1" x14ac:dyDescent="0.25">
      <c r="A1124" s="20"/>
      <c r="B1124" s="23"/>
      <c r="C1124" s="20"/>
      <c r="D1124" s="2"/>
      <c r="E1124" s="21"/>
      <c r="F1124" s="2"/>
      <c r="G1124" s="2"/>
      <c r="H1124" s="2"/>
      <c r="I1124" s="2"/>
      <c r="J1124" s="2"/>
      <c r="K1124" s="22"/>
      <c r="L1124" s="21"/>
      <c r="M1124" s="2"/>
      <c r="N1124" s="2"/>
    </row>
    <row r="1125" spans="1:14" s="24" customFormat="1" x14ac:dyDescent="0.25">
      <c r="A1125" s="20"/>
      <c r="B1125" s="23"/>
      <c r="C1125" s="20"/>
      <c r="D1125" s="2"/>
      <c r="E1125" s="21"/>
      <c r="F1125" s="2"/>
      <c r="G1125" s="2"/>
      <c r="H1125" s="2"/>
      <c r="I1125" s="2"/>
      <c r="J1125" s="2"/>
      <c r="K1125" s="22"/>
      <c r="L1125" s="21"/>
      <c r="M1125" s="2"/>
      <c r="N1125" s="2"/>
    </row>
    <row r="1126" spans="1:14" s="24" customFormat="1" x14ac:dyDescent="0.25">
      <c r="A1126" s="20"/>
      <c r="B1126" s="23"/>
      <c r="C1126" s="20"/>
      <c r="D1126" s="2"/>
      <c r="E1126" s="21"/>
      <c r="F1126" s="2"/>
      <c r="G1126" s="2"/>
      <c r="H1126" s="2"/>
      <c r="I1126" s="2"/>
      <c r="J1126" s="2"/>
      <c r="K1126" s="22"/>
      <c r="L1126" s="21"/>
      <c r="M1126" s="2"/>
      <c r="N1126" s="2"/>
    </row>
    <row r="1127" spans="1:14" s="24" customFormat="1" x14ac:dyDescent="0.25">
      <c r="A1127" s="20"/>
      <c r="B1127" s="23"/>
      <c r="C1127" s="20"/>
      <c r="D1127" s="2"/>
      <c r="E1127" s="21"/>
      <c r="F1127" s="2"/>
      <c r="G1127" s="2"/>
      <c r="H1127" s="2"/>
      <c r="I1127" s="2"/>
      <c r="J1127" s="2"/>
      <c r="K1127" s="22"/>
      <c r="L1127" s="21"/>
      <c r="M1127" s="2"/>
      <c r="N1127" s="2"/>
    </row>
    <row r="1128" spans="1:14" s="24" customFormat="1" x14ac:dyDescent="0.25">
      <c r="A1128" s="20"/>
      <c r="B1128" s="23"/>
      <c r="C1128" s="20"/>
      <c r="D1128" s="2"/>
      <c r="E1128" s="21"/>
      <c r="F1128" s="2"/>
      <c r="G1128" s="2"/>
      <c r="H1128" s="2"/>
      <c r="I1128" s="2"/>
      <c r="J1128" s="2"/>
      <c r="K1128" s="22"/>
      <c r="L1128" s="21"/>
      <c r="M1128" s="2"/>
      <c r="N1128" s="2"/>
    </row>
    <row r="1129" spans="1:14" s="24" customFormat="1" x14ac:dyDescent="0.25">
      <c r="A1129" s="20"/>
      <c r="B1129" s="23"/>
      <c r="C1129" s="20"/>
      <c r="D1129" s="2"/>
      <c r="E1129" s="21"/>
      <c r="F1129" s="2"/>
      <c r="G1129" s="2"/>
      <c r="H1129" s="2"/>
      <c r="I1129" s="2"/>
      <c r="J1129" s="2"/>
      <c r="K1129" s="22"/>
      <c r="L1129" s="21"/>
      <c r="M1129" s="2"/>
      <c r="N1129" s="2"/>
    </row>
    <row r="1130" spans="1:14" s="24" customFormat="1" x14ac:dyDescent="0.25">
      <c r="A1130" s="20"/>
      <c r="B1130" s="23"/>
      <c r="C1130" s="20"/>
      <c r="D1130" s="2"/>
      <c r="E1130" s="21"/>
      <c r="F1130" s="2"/>
      <c r="G1130" s="2"/>
      <c r="H1130" s="2"/>
      <c r="I1130" s="2"/>
      <c r="J1130" s="2"/>
      <c r="K1130" s="22"/>
      <c r="L1130" s="21"/>
      <c r="M1130" s="2"/>
      <c r="N1130" s="2"/>
    </row>
    <row r="1131" spans="1:14" s="24" customFormat="1" x14ac:dyDescent="0.25">
      <c r="A1131" s="20"/>
      <c r="B1131" s="23"/>
      <c r="C1131" s="20"/>
      <c r="D1131" s="2"/>
      <c r="E1131" s="21"/>
      <c r="F1131" s="2"/>
      <c r="G1131" s="2"/>
      <c r="H1131" s="2"/>
      <c r="I1131" s="2"/>
      <c r="J1131" s="2"/>
      <c r="K1131" s="22"/>
      <c r="L1131" s="21"/>
      <c r="M1131" s="2"/>
      <c r="N1131" s="2"/>
    </row>
    <row r="1132" spans="1:14" s="24" customFormat="1" x14ac:dyDescent="0.25">
      <c r="A1132" s="20"/>
      <c r="B1132" s="23"/>
      <c r="C1132" s="20"/>
      <c r="D1132" s="2"/>
      <c r="E1132" s="21"/>
      <c r="F1132" s="2"/>
      <c r="G1132" s="2"/>
      <c r="H1132" s="2"/>
      <c r="I1132" s="2"/>
      <c r="J1132" s="2"/>
      <c r="K1132" s="22"/>
      <c r="L1132" s="21"/>
      <c r="M1132" s="2"/>
      <c r="N1132" s="2"/>
    </row>
    <row r="1133" spans="1:14" s="24" customFormat="1" x14ac:dyDescent="0.25">
      <c r="A1133" s="20"/>
      <c r="B1133" s="23"/>
      <c r="C1133" s="20"/>
      <c r="D1133" s="2"/>
      <c r="E1133" s="21"/>
      <c r="F1133" s="2"/>
      <c r="G1133" s="2"/>
      <c r="H1133" s="2"/>
      <c r="I1133" s="2"/>
      <c r="J1133" s="2"/>
      <c r="K1133" s="22"/>
      <c r="L1133" s="21"/>
      <c r="M1133" s="2"/>
      <c r="N1133" s="2"/>
    </row>
    <row r="1134" spans="1:14" s="24" customFormat="1" x14ac:dyDescent="0.25">
      <c r="A1134" s="20"/>
      <c r="B1134" s="23"/>
      <c r="C1134" s="20"/>
      <c r="D1134" s="2"/>
      <c r="E1134" s="21"/>
      <c r="F1134" s="2"/>
      <c r="G1134" s="2"/>
      <c r="H1134" s="2"/>
      <c r="I1134" s="2"/>
      <c r="J1134" s="2"/>
      <c r="K1134" s="22"/>
      <c r="L1134" s="21"/>
      <c r="M1134" s="2"/>
      <c r="N1134" s="2"/>
    </row>
    <row r="1135" spans="1:14" s="24" customFormat="1" x14ac:dyDescent="0.25">
      <c r="A1135" s="20"/>
      <c r="B1135" s="23"/>
      <c r="C1135" s="20"/>
      <c r="D1135" s="2"/>
      <c r="E1135" s="21"/>
      <c r="F1135" s="2"/>
      <c r="G1135" s="2"/>
      <c r="H1135" s="2"/>
      <c r="I1135" s="2"/>
      <c r="J1135" s="2"/>
      <c r="K1135" s="22"/>
      <c r="L1135" s="21"/>
      <c r="M1135" s="2"/>
      <c r="N1135" s="2"/>
    </row>
    <row r="1136" spans="1:14" s="24" customFormat="1" x14ac:dyDescent="0.25">
      <c r="A1136" s="20"/>
      <c r="B1136" s="23"/>
      <c r="C1136" s="20"/>
      <c r="D1136" s="2"/>
      <c r="E1136" s="21"/>
      <c r="F1136" s="2"/>
      <c r="G1136" s="2"/>
      <c r="H1136" s="2"/>
      <c r="I1136" s="2"/>
      <c r="J1136" s="2"/>
      <c r="K1136" s="22"/>
      <c r="L1136" s="21"/>
      <c r="M1136" s="2"/>
      <c r="N1136" s="2"/>
    </row>
    <row r="1137" spans="1:14" s="24" customFormat="1" x14ac:dyDescent="0.25">
      <c r="A1137" s="20"/>
      <c r="B1137" s="23"/>
      <c r="C1137" s="20"/>
      <c r="D1137" s="2"/>
      <c r="E1137" s="21"/>
      <c r="F1137" s="2"/>
      <c r="G1137" s="2"/>
      <c r="H1137" s="2"/>
      <c r="I1137" s="2"/>
      <c r="J1137" s="2"/>
      <c r="K1137" s="22"/>
      <c r="L1137" s="21"/>
      <c r="M1137" s="2"/>
      <c r="N1137" s="2"/>
    </row>
    <row r="1138" spans="1:14" s="24" customFormat="1" x14ac:dyDescent="0.25">
      <c r="A1138" s="20"/>
      <c r="B1138" s="23"/>
      <c r="C1138" s="20"/>
      <c r="D1138" s="2"/>
      <c r="E1138" s="21"/>
      <c r="F1138" s="2"/>
      <c r="G1138" s="2"/>
      <c r="H1138" s="2"/>
      <c r="I1138" s="2"/>
      <c r="J1138" s="2"/>
      <c r="K1138" s="22"/>
      <c r="L1138" s="21"/>
      <c r="M1138" s="2"/>
      <c r="N1138" s="2"/>
    </row>
    <row r="1139" spans="1:14" s="24" customFormat="1" x14ac:dyDescent="0.25">
      <c r="A1139" s="20"/>
      <c r="B1139" s="23"/>
      <c r="C1139" s="20"/>
      <c r="D1139" s="2"/>
      <c r="E1139" s="21"/>
      <c r="F1139" s="2"/>
      <c r="G1139" s="2"/>
      <c r="H1139" s="2"/>
      <c r="I1139" s="2"/>
      <c r="J1139" s="2"/>
      <c r="K1139" s="22"/>
      <c r="L1139" s="21"/>
      <c r="M1139" s="2"/>
      <c r="N1139" s="2"/>
    </row>
    <row r="1140" spans="1:14" s="24" customFormat="1" x14ac:dyDescent="0.25">
      <c r="A1140" s="20"/>
      <c r="B1140" s="23"/>
      <c r="C1140" s="20"/>
      <c r="D1140" s="2"/>
      <c r="E1140" s="21"/>
      <c r="F1140" s="2"/>
      <c r="G1140" s="2"/>
      <c r="H1140" s="2"/>
      <c r="I1140" s="2"/>
      <c r="J1140" s="2"/>
      <c r="K1140" s="22"/>
      <c r="L1140" s="21"/>
      <c r="M1140" s="2"/>
      <c r="N1140" s="2"/>
    </row>
    <row r="1141" spans="1:14" s="24" customFormat="1" x14ac:dyDescent="0.25">
      <c r="A1141" s="20"/>
      <c r="B1141" s="23"/>
      <c r="C1141" s="20"/>
      <c r="D1141" s="2"/>
      <c r="E1141" s="21"/>
      <c r="F1141" s="2"/>
      <c r="G1141" s="2"/>
      <c r="H1141" s="2"/>
      <c r="I1141" s="2"/>
      <c r="J1141" s="2"/>
      <c r="K1141" s="22"/>
      <c r="L1141" s="21"/>
      <c r="M1141" s="2"/>
      <c r="N1141" s="2"/>
    </row>
    <row r="1142" spans="1:14" s="24" customFormat="1" x14ac:dyDescent="0.25">
      <c r="A1142" s="20"/>
      <c r="B1142" s="23"/>
      <c r="C1142" s="20"/>
      <c r="D1142" s="2"/>
      <c r="E1142" s="21"/>
      <c r="F1142" s="2"/>
      <c r="G1142" s="2"/>
      <c r="H1142" s="2"/>
      <c r="I1142" s="2"/>
      <c r="J1142" s="2"/>
      <c r="K1142" s="22"/>
      <c r="L1142" s="21"/>
      <c r="M1142" s="2"/>
      <c r="N1142" s="2"/>
    </row>
    <row r="1143" spans="1:14" s="24" customFormat="1" x14ac:dyDescent="0.25">
      <c r="A1143" s="20"/>
      <c r="B1143" s="23"/>
      <c r="C1143" s="20"/>
      <c r="D1143" s="2"/>
      <c r="E1143" s="21"/>
      <c r="F1143" s="2"/>
      <c r="G1143" s="2"/>
      <c r="H1143" s="2"/>
      <c r="I1143" s="2"/>
      <c r="J1143" s="2"/>
      <c r="K1143" s="22"/>
      <c r="L1143" s="21"/>
      <c r="M1143" s="2"/>
      <c r="N1143" s="2"/>
    </row>
    <row r="1144" spans="1:14" s="24" customFormat="1" x14ac:dyDescent="0.25">
      <c r="A1144" s="20"/>
      <c r="B1144" s="23"/>
      <c r="C1144" s="20"/>
      <c r="D1144" s="2"/>
      <c r="E1144" s="21"/>
      <c r="F1144" s="2"/>
      <c r="G1144" s="2"/>
      <c r="H1144" s="2"/>
      <c r="I1144" s="2"/>
      <c r="J1144" s="2"/>
      <c r="K1144" s="22"/>
      <c r="L1144" s="21"/>
      <c r="M1144" s="2"/>
      <c r="N1144" s="2"/>
    </row>
    <row r="1145" spans="1:14" s="24" customFormat="1" x14ac:dyDescent="0.25">
      <c r="A1145" s="20"/>
      <c r="B1145" s="23"/>
      <c r="C1145" s="20"/>
      <c r="D1145" s="2"/>
      <c r="E1145" s="21"/>
      <c r="F1145" s="2"/>
      <c r="G1145" s="2"/>
      <c r="H1145" s="2"/>
      <c r="I1145" s="2"/>
      <c r="J1145" s="2"/>
      <c r="K1145" s="22"/>
      <c r="L1145" s="21"/>
      <c r="M1145" s="2"/>
      <c r="N1145" s="2"/>
    </row>
    <row r="1146" spans="1:14" s="24" customFormat="1" x14ac:dyDescent="0.25">
      <c r="A1146" s="20"/>
      <c r="B1146" s="23"/>
      <c r="C1146" s="20"/>
      <c r="D1146" s="2"/>
      <c r="E1146" s="21"/>
      <c r="F1146" s="2"/>
      <c r="G1146" s="2"/>
      <c r="H1146" s="2"/>
      <c r="I1146" s="2"/>
      <c r="J1146" s="2"/>
      <c r="K1146" s="22"/>
      <c r="L1146" s="21"/>
      <c r="M1146" s="2"/>
      <c r="N1146" s="2"/>
    </row>
    <row r="1147" spans="1:14" x14ac:dyDescent="0.25">
      <c r="A1147" s="494"/>
      <c r="B1147" s="495"/>
      <c r="C1147" s="494"/>
      <c r="D1147" s="496"/>
      <c r="F1147" s="497"/>
      <c r="G1147" s="498"/>
      <c r="H1147" s="498"/>
      <c r="I1147" s="498"/>
      <c r="J1147" s="498"/>
      <c r="K1147" s="499"/>
      <c r="L1147" s="500"/>
      <c r="M1147" s="496"/>
    </row>
  </sheetData>
  <mergeCells count="10">
    <mergeCell ref="M1:M2"/>
    <mergeCell ref="A4:D4"/>
    <mergeCell ref="C5:D5"/>
    <mergeCell ref="C21:D21"/>
    <mergeCell ref="A1:A2"/>
    <mergeCell ref="B1:B2"/>
    <mergeCell ref="C1:D2"/>
    <mergeCell ref="F1:J1"/>
    <mergeCell ref="K1:K2"/>
    <mergeCell ref="L1: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2:H101"/>
  <sheetViews>
    <sheetView tabSelected="1" view="pageBreakPreview" topLeftCell="A4" zoomScale="80" zoomScaleNormal="70" zoomScaleSheetLayoutView="80" workbookViewId="0">
      <pane ySplit="1290" activePane="bottomLeft"/>
      <selection activeCell="J5" sqref="J5"/>
      <selection pane="bottomLeft" activeCell="F54" sqref="F54"/>
    </sheetView>
  </sheetViews>
  <sheetFormatPr defaultRowHeight="12.75" x14ac:dyDescent="0.2"/>
  <cols>
    <col min="4" max="4" width="82.28515625" customWidth="1"/>
    <col min="5" max="5" width="20.5703125" customWidth="1"/>
    <col min="6" max="6" width="14.85546875" style="711" bestFit="1" customWidth="1"/>
    <col min="7" max="7" width="19.140625" customWidth="1"/>
  </cols>
  <sheetData>
    <row r="2" spans="1:7" ht="18.75" x14ac:dyDescent="0.3">
      <c r="B2" s="719" t="s">
        <v>1383</v>
      </c>
      <c r="C2" s="719"/>
      <c r="D2" s="720"/>
      <c r="E2" s="720"/>
      <c r="F2" s="721"/>
    </row>
    <row r="5" spans="1:7" ht="36" x14ac:dyDescent="0.25">
      <c r="E5" s="664" t="s">
        <v>1287</v>
      </c>
      <c r="F5" s="651" t="s">
        <v>1288</v>
      </c>
      <c r="G5" s="650" t="s">
        <v>1352</v>
      </c>
    </row>
    <row r="6" spans="1:7" ht="18" x14ac:dyDescent="0.25">
      <c r="E6" s="664">
        <f>SUM(E7,E44,E86)</f>
        <v>327</v>
      </c>
      <c r="F6" s="651">
        <f>SUM(F7,F44,F86)</f>
        <v>100</v>
      </c>
      <c r="G6" s="650">
        <f>SUM(G7,G44,G86)</f>
        <v>100</v>
      </c>
    </row>
    <row r="7" spans="1:7" ht="18" x14ac:dyDescent="0.25">
      <c r="A7" s="640" t="s">
        <v>16</v>
      </c>
      <c r="B7" s="637" t="s">
        <v>801</v>
      </c>
      <c r="C7" s="638"/>
      <c r="D7" s="639"/>
      <c r="E7" s="682">
        <f>E9+E16+E26+E33+E39</f>
        <v>96</v>
      </c>
      <c r="F7" s="681">
        <f>F9+F16+F26+F33+F39</f>
        <v>20</v>
      </c>
      <c r="G7" s="683">
        <v>20</v>
      </c>
    </row>
    <row r="8" spans="1:7" ht="18" x14ac:dyDescent="0.25">
      <c r="E8" s="642"/>
      <c r="F8" s="599"/>
      <c r="G8" s="598"/>
    </row>
    <row r="9" spans="1:7" ht="18" x14ac:dyDescent="0.25">
      <c r="A9" s="1480" t="s">
        <v>753</v>
      </c>
      <c r="B9" s="1481"/>
      <c r="C9" s="1481"/>
      <c r="D9" s="1481"/>
      <c r="E9" s="604">
        <f>SUM(E10:E14)</f>
        <v>29</v>
      </c>
      <c r="F9" s="605">
        <f>((G9/100)*20)</f>
        <v>6</v>
      </c>
      <c r="G9" s="606">
        <v>30</v>
      </c>
    </row>
    <row r="10" spans="1:7" ht="18" x14ac:dyDescent="0.25">
      <c r="A10" s="538"/>
      <c r="B10" s="1482" t="s">
        <v>754</v>
      </c>
      <c r="C10" s="1483"/>
      <c r="D10" s="1483"/>
      <c r="E10" s="579">
        <v>4</v>
      </c>
      <c r="F10" s="580">
        <v>1.2</v>
      </c>
      <c r="G10" s="581">
        <v>20</v>
      </c>
    </row>
    <row r="11" spans="1:7" ht="18" x14ac:dyDescent="0.25">
      <c r="A11" s="538"/>
      <c r="B11" s="655" t="s">
        <v>762</v>
      </c>
      <c r="C11" s="656"/>
      <c r="D11" s="656"/>
      <c r="E11" s="579">
        <v>12</v>
      </c>
      <c r="F11" s="580">
        <v>2.4000000000000004</v>
      </c>
      <c r="G11" s="581">
        <v>40</v>
      </c>
    </row>
    <row r="12" spans="1:7" ht="18" x14ac:dyDescent="0.25">
      <c r="A12" s="538"/>
      <c r="B12" s="1484" t="s">
        <v>111</v>
      </c>
      <c r="C12" s="1485"/>
      <c r="D12" s="1485"/>
      <c r="E12" s="579">
        <v>4</v>
      </c>
      <c r="F12" s="580">
        <v>1.2</v>
      </c>
      <c r="G12" s="581">
        <v>20</v>
      </c>
    </row>
    <row r="13" spans="1:7" ht="18" x14ac:dyDescent="0.25">
      <c r="A13" s="539"/>
      <c r="B13" s="1486" t="s">
        <v>113</v>
      </c>
      <c r="C13" s="1487"/>
      <c r="D13" s="1487"/>
      <c r="E13" s="579">
        <v>4</v>
      </c>
      <c r="F13" s="580">
        <v>0.6</v>
      </c>
      <c r="G13" s="581">
        <v>10</v>
      </c>
    </row>
    <row r="14" spans="1:7" ht="18" x14ac:dyDescent="0.25">
      <c r="A14" s="538"/>
      <c r="B14" s="1488" t="s">
        <v>772</v>
      </c>
      <c r="C14" s="1487"/>
      <c r="D14" s="1487"/>
      <c r="E14" s="579">
        <v>5</v>
      </c>
      <c r="F14" s="580">
        <v>0.60000000000000009</v>
      </c>
      <c r="G14" s="581">
        <v>10</v>
      </c>
    </row>
    <row r="15" spans="1:7" ht="18" x14ac:dyDescent="0.25">
      <c r="A15" s="537"/>
      <c r="B15" s="537"/>
      <c r="C15" s="537"/>
      <c r="D15" s="537"/>
      <c r="E15" s="644"/>
      <c r="F15" s="669"/>
      <c r="G15" s="598"/>
    </row>
    <row r="16" spans="1:7" ht="18" x14ac:dyDescent="0.25">
      <c r="A16" s="1480" t="s">
        <v>114</v>
      </c>
      <c r="B16" s="1481"/>
      <c r="C16" s="1481"/>
      <c r="D16" s="1481"/>
      <c r="E16" s="604">
        <f>SUM(E17:E24)</f>
        <v>20</v>
      </c>
      <c r="F16" s="605">
        <f>((G16/100)*20)</f>
        <v>4</v>
      </c>
      <c r="G16" s="606">
        <v>20</v>
      </c>
    </row>
    <row r="17" spans="1:7" ht="18" x14ac:dyDescent="0.25">
      <c r="A17" s="538"/>
      <c r="B17" s="1489" t="s">
        <v>1344</v>
      </c>
      <c r="C17" s="1490"/>
      <c r="D17" s="1490"/>
      <c r="E17" s="579">
        <v>2</v>
      </c>
      <c r="F17" s="580">
        <v>0.52</v>
      </c>
      <c r="G17" s="581">
        <v>13</v>
      </c>
    </row>
    <row r="18" spans="1:7" ht="18" x14ac:dyDescent="0.25">
      <c r="A18" s="538"/>
      <c r="B18" s="584" t="s">
        <v>1345</v>
      </c>
      <c r="C18" s="654"/>
      <c r="D18" s="654"/>
      <c r="E18" s="579">
        <v>4</v>
      </c>
      <c r="F18" s="580">
        <v>0.48</v>
      </c>
      <c r="G18" s="581">
        <v>12</v>
      </c>
    </row>
    <row r="19" spans="1:7" ht="18" x14ac:dyDescent="0.25">
      <c r="A19" s="538"/>
      <c r="B19" s="734" t="s">
        <v>1346</v>
      </c>
      <c r="C19" s="654"/>
      <c r="D19" s="654"/>
      <c r="E19" s="579">
        <v>4</v>
      </c>
      <c r="F19" s="580">
        <v>0.48</v>
      </c>
      <c r="G19" s="581">
        <v>12</v>
      </c>
    </row>
    <row r="20" spans="1:7" ht="18" x14ac:dyDescent="0.25">
      <c r="A20" s="538"/>
      <c r="B20" s="734" t="s">
        <v>1347</v>
      </c>
      <c r="C20" s="654"/>
      <c r="D20" s="654"/>
      <c r="E20" s="579">
        <v>2</v>
      </c>
      <c r="F20" s="580">
        <v>0.52</v>
      </c>
      <c r="G20" s="581">
        <v>13</v>
      </c>
    </row>
    <row r="21" spans="1:7" ht="18" x14ac:dyDescent="0.25">
      <c r="A21" s="538"/>
      <c r="B21" s="734" t="s">
        <v>1348</v>
      </c>
      <c r="C21" s="654"/>
      <c r="D21" s="654"/>
      <c r="E21" s="579">
        <v>1</v>
      </c>
      <c r="F21" s="580">
        <v>0.2</v>
      </c>
      <c r="G21" s="581">
        <v>5</v>
      </c>
    </row>
    <row r="22" spans="1:7" ht="18" x14ac:dyDescent="0.25">
      <c r="A22" s="538"/>
      <c r="B22" s="734" t="s">
        <v>1349</v>
      </c>
      <c r="C22" s="654"/>
      <c r="D22" s="654"/>
      <c r="E22" s="579">
        <v>5</v>
      </c>
      <c r="F22" s="580">
        <v>1.4</v>
      </c>
      <c r="G22" s="581">
        <v>35</v>
      </c>
    </row>
    <row r="23" spans="1:7" ht="18" x14ac:dyDescent="0.25">
      <c r="A23" s="671"/>
      <c r="B23" s="734" t="s">
        <v>1350</v>
      </c>
      <c r="C23" s="654"/>
      <c r="D23" s="654"/>
      <c r="E23" s="579">
        <v>1</v>
      </c>
      <c r="F23" s="580">
        <v>0.28000000000000003</v>
      </c>
      <c r="G23" s="581">
        <v>7</v>
      </c>
    </row>
    <row r="24" spans="1:7" ht="18" x14ac:dyDescent="0.25">
      <c r="A24" s="713"/>
      <c r="B24" s="734" t="s">
        <v>1351</v>
      </c>
      <c r="C24" s="654"/>
      <c r="D24" s="654"/>
      <c r="E24" s="579">
        <v>1</v>
      </c>
      <c r="F24" s="580">
        <v>0.12</v>
      </c>
      <c r="G24" s="581">
        <v>3</v>
      </c>
    </row>
    <row r="25" spans="1:7" ht="18" x14ac:dyDescent="0.25">
      <c r="E25" s="642"/>
      <c r="F25" s="577"/>
      <c r="G25" s="603"/>
    </row>
    <row r="26" spans="1:7" ht="18" x14ac:dyDescent="0.25">
      <c r="A26" s="1480" t="s">
        <v>808</v>
      </c>
      <c r="B26" s="1481"/>
      <c r="C26" s="1481"/>
      <c r="D26" s="1481"/>
      <c r="E26" s="607">
        <f>SUM(E27:E31)</f>
        <v>24</v>
      </c>
      <c r="F26" s="605">
        <f>((G26/100)*20)</f>
        <v>6</v>
      </c>
      <c r="G26" s="606">
        <v>30</v>
      </c>
    </row>
    <row r="27" spans="1:7" ht="18" x14ac:dyDescent="0.25">
      <c r="A27" s="538" t="s">
        <v>1202</v>
      </c>
      <c r="B27" s="1489" t="s">
        <v>1286</v>
      </c>
      <c r="C27" s="1490"/>
      <c r="D27" s="1491"/>
      <c r="E27" s="610">
        <v>10</v>
      </c>
      <c r="F27" s="580">
        <v>2.7</v>
      </c>
      <c r="G27" s="581">
        <v>45</v>
      </c>
    </row>
    <row r="28" spans="1:7" ht="18" x14ac:dyDescent="0.25">
      <c r="A28" s="538" t="s">
        <v>1203</v>
      </c>
      <c r="B28" s="1489" t="s">
        <v>833</v>
      </c>
      <c r="C28" s="1490"/>
      <c r="D28" s="1491"/>
      <c r="E28" s="610">
        <v>2</v>
      </c>
      <c r="F28" s="580">
        <v>0.90000000000000013</v>
      </c>
      <c r="G28" s="581">
        <v>15</v>
      </c>
    </row>
    <row r="29" spans="1:7" ht="18" x14ac:dyDescent="0.25">
      <c r="A29" s="538" t="s">
        <v>1204</v>
      </c>
      <c r="B29" s="1477" t="s">
        <v>840</v>
      </c>
      <c r="C29" s="1478"/>
      <c r="D29" s="1479"/>
      <c r="E29" s="610">
        <v>8</v>
      </c>
      <c r="F29" s="580">
        <v>1.2000000000000002</v>
      </c>
      <c r="G29" s="581">
        <v>20</v>
      </c>
    </row>
    <row r="30" spans="1:7" ht="18" x14ac:dyDescent="0.25">
      <c r="A30" s="671" t="s">
        <v>1205</v>
      </c>
      <c r="B30" s="1477" t="s">
        <v>871</v>
      </c>
      <c r="C30" s="1478"/>
      <c r="D30" s="1479"/>
      <c r="E30" s="610">
        <v>2</v>
      </c>
      <c r="F30" s="580">
        <v>0.6</v>
      </c>
      <c r="G30" s="581">
        <v>10</v>
      </c>
    </row>
    <row r="31" spans="1:7" ht="18" x14ac:dyDescent="0.25">
      <c r="A31" s="672" t="s">
        <v>1206</v>
      </c>
      <c r="B31" s="1494" t="s">
        <v>874</v>
      </c>
      <c r="C31" s="1494"/>
      <c r="D31" s="1494"/>
      <c r="E31" s="610">
        <v>2</v>
      </c>
      <c r="F31" s="580">
        <v>0.6</v>
      </c>
      <c r="G31" s="581">
        <v>10</v>
      </c>
    </row>
    <row r="32" spans="1:7" ht="18" x14ac:dyDescent="0.25">
      <c r="A32" s="557"/>
      <c r="B32" s="558"/>
      <c r="C32" s="557"/>
      <c r="D32" s="559"/>
      <c r="E32" s="670"/>
      <c r="F32" s="599"/>
      <c r="G32" s="598"/>
    </row>
    <row r="33" spans="1:7" ht="18" x14ac:dyDescent="0.25">
      <c r="A33" s="1495" t="s">
        <v>877</v>
      </c>
      <c r="B33" s="1495"/>
      <c r="C33" s="1495"/>
      <c r="D33" s="1495"/>
      <c r="E33" s="607">
        <f>SUM(E34:E37)</f>
        <v>12</v>
      </c>
      <c r="F33" s="605">
        <f>((G33/100)*20)</f>
        <v>2</v>
      </c>
      <c r="G33" s="606">
        <v>10</v>
      </c>
    </row>
    <row r="34" spans="1:7" ht="18" x14ac:dyDescent="0.25">
      <c r="A34" s="673" t="s">
        <v>1207</v>
      </c>
      <c r="B34" s="1496" t="s">
        <v>879</v>
      </c>
      <c r="C34" s="1496"/>
      <c r="D34" s="1496"/>
      <c r="E34" s="589">
        <v>2</v>
      </c>
      <c r="F34" s="580">
        <v>0.2</v>
      </c>
      <c r="G34" s="581">
        <v>10</v>
      </c>
    </row>
    <row r="35" spans="1:7" ht="18" x14ac:dyDescent="0.25">
      <c r="A35" s="587"/>
      <c r="B35" s="1497" t="s">
        <v>886</v>
      </c>
      <c r="C35" s="1497"/>
      <c r="D35" s="1497"/>
      <c r="E35" s="589">
        <v>1</v>
      </c>
      <c r="F35" s="580">
        <v>0.2</v>
      </c>
      <c r="G35" s="581">
        <v>10</v>
      </c>
    </row>
    <row r="36" spans="1:7" ht="18" x14ac:dyDescent="0.25">
      <c r="A36" s="714" t="s">
        <v>1209</v>
      </c>
      <c r="B36" s="1498" t="s">
        <v>1210</v>
      </c>
      <c r="C36" s="1498"/>
      <c r="D36" s="1498"/>
      <c r="E36" s="589">
        <v>6</v>
      </c>
      <c r="F36" s="580">
        <v>0.99999999999999989</v>
      </c>
      <c r="G36" s="581">
        <v>50</v>
      </c>
    </row>
    <row r="37" spans="1:7" ht="18" x14ac:dyDescent="0.25">
      <c r="A37" s="672" t="s">
        <v>1211</v>
      </c>
      <c r="B37" s="1499" t="s">
        <v>917</v>
      </c>
      <c r="C37" s="1499"/>
      <c r="D37" s="1499"/>
      <c r="E37" s="592">
        <v>3</v>
      </c>
      <c r="F37" s="580">
        <v>0.6</v>
      </c>
      <c r="G37" s="581">
        <v>30</v>
      </c>
    </row>
    <row r="38" spans="1:7" ht="18" x14ac:dyDescent="0.25">
      <c r="A38" s="715"/>
      <c r="B38" s="716"/>
      <c r="C38" s="716"/>
      <c r="D38" s="716"/>
      <c r="E38" s="562"/>
      <c r="F38" s="599"/>
      <c r="G38" s="598"/>
    </row>
    <row r="39" spans="1:7" ht="18" x14ac:dyDescent="0.25">
      <c r="A39" s="1492" t="s">
        <v>927</v>
      </c>
      <c r="B39" s="1500"/>
      <c r="C39" s="1500"/>
      <c r="D39" s="1501"/>
      <c r="E39" s="607">
        <f>SUM(E40:E42)</f>
        <v>11</v>
      </c>
      <c r="F39" s="605">
        <f>((G39/100)*20)</f>
        <v>2</v>
      </c>
      <c r="G39" s="606">
        <v>10</v>
      </c>
    </row>
    <row r="40" spans="1:7" ht="18" x14ac:dyDescent="0.25">
      <c r="A40" s="673" t="s">
        <v>1212</v>
      </c>
      <c r="B40" s="1496" t="s">
        <v>928</v>
      </c>
      <c r="C40" s="1496"/>
      <c r="D40" s="1496"/>
      <c r="E40" s="589">
        <v>4</v>
      </c>
      <c r="F40" s="580">
        <v>0.72</v>
      </c>
      <c r="G40" s="581">
        <v>45</v>
      </c>
    </row>
    <row r="41" spans="1:7" ht="18" x14ac:dyDescent="0.25">
      <c r="A41" s="587" t="s">
        <v>1213</v>
      </c>
      <c r="B41" s="1497" t="s">
        <v>935</v>
      </c>
      <c r="C41" s="1497"/>
      <c r="D41" s="1497"/>
      <c r="E41" s="589">
        <v>4</v>
      </c>
      <c r="F41" s="580">
        <v>0.8</v>
      </c>
      <c r="G41" s="581">
        <v>35</v>
      </c>
    </row>
    <row r="42" spans="1:7" ht="18" x14ac:dyDescent="0.25">
      <c r="A42" s="587" t="s">
        <v>1214</v>
      </c>
      <c r="B42" s="1497" t="s">
        <v>942</v>
      </c>
      <c r="C42" s="1497"/>
      <c r="D42" s="1497"/>
      <c r="E42" s="589">
        <v>3</v>
      </c>
      <c r="F42" s="580">
        <v>0.48000000000000004</v>
      </c>
      <c r="G42" s="581">
        <v>20</v>
      </c>
    </row>
    <row r="43" spans="1:7" ht="18" x14ac:dyDescent="0.25">
      <c r="A43" s="568"/>
      <c r="B43" s="569"/>
      <c r="C43" s="569"/>
      <c r="D43" s="569"/>
      <c r="E43" s="570"/>
      <c r="F43" s="577"/>
      <c r="G43" s="603"/>
    </row>
    <row r="44" spans="1:7" ht="18" x14ac:dyDescent="0.25">
      <c r="A44" s="640" t="s">
        <v>41</v>
      </c>
      <c r="B44" s="638" t="s">
        <v>1215</v>
      </c>
      <c r="C44" s="638"/>
      <c r="D44" s="639"/>
      <c r="E44" s="682">
        <f>E46+E54+E63+E73+E78</f>
        <v>202</v>
      </c>
      <c r="F44" s="681">
        <f>F46+F54+F63+F73+F78</f>
        <v>60</v>
      </c>
      <c r="G44" s="683">
        <v>60</v>
      </c>
    </row>
    <row r="45" spans="1:7" ht="18" x14ac:dyDescent="0.25">
      <c r="A45" s="567"/>
      <c r="B45" s="567"/>
      <c r="C45" s="567"/>
      <c r="D45" s="567"/>
      <c r="E45" s="602"/>
      <c r="F45" s="577"/>
      <c r="G45" s="603"/>
    </row>
    <row r="46" spans="1:7" ht="18" x14ac:dyDescent="0.25">
      <c r="A46" s="1492" t="s">
        <v>1216</v>
      </c>
      <c r="B46" s="1493"/>
      <c r="C46" s="1493"/>
      <c r="D46" s="1493"/>
      <c r="E46" s="604">
        <f>SUM(E47:E52)</f>
        <v>48</v>
      </c>
      <c r="F46" s="605">
        <f>SUM(F47:F52)</f>
        <v>14</v>
      </c>
      <c r="G46" s="606">
        <f>((F46/60)*100)</f>
        <v>23.333333333333332</v>
      </c>
    </row>
    <row r="47" spans="1:7" ht="18" x14ac:dyDescent="0.25">
      <c r="A47" s="593"/>
      <c r="B47" s="1502" t="s">
        <v>1395</v>
      </c>
      <c r="C47" s="1502"/>
      <c r="D47" s="1502"/>
      <c r="E47" s="579">
        <v>13</v>
      </c>
      <c r="F47" s="580">
        <v>3.5000000000000013</v>
      </c>
      <c r="G47" s="581">
        <f t="shared" ref="G47:G52" si="0">((F47/14)*100)</f>
        <v>25.000000000000011</v>
      </c>
    </row>
    <row r="48" spans="1:7" ht="18" x14ac:dyDescent="0.25">
      <c r="A48" s="594"/>
      <c r="B48" s="1502" t="s">
        <v>1396</v>
      </c>
      <c r="C48" s="1502"/>
      <c r="D48" s="1502"/>
      <c r="E48" s="579">
        <v>11</v>
      </c>
      <c r="F48" s="580">
        <v>2.52</v>
      </c>
      <c r="G48" s="581">
        <f t="shared" si="0"/>
        <v>18</v>
      </c>
    </row>
    <row r="49" spans="1:8" ht="18" x14ac:dyDescent="0.25">
      <c r="A49" s="594"/>
      <c r="B49" s="1502" t="s">
        <v>1397</v>
      </c>
      <c r="C49" s="1502"/>
      <c r="D49" s="1502"/>
      <c r="E49" s="579">
        <v>8</v>
      </c>
      <c r="F49" s="580">
        <v>2.8</v>
      </c>
      <c r="G49" s="581">
        <f t="shared" si="0"/>
        <v>20</v>
      </c>
    </row>
    <row r="50" spans="1:8" ht="18" x14ac:dyDescent="0.25">
      <c r="A50" s="594"/>
      <c r="B50" s="1502" t="s">
        <v>1398</v>
      </c>
      <c r="C50" s="1502"/>
      <c r="D50" s="1502"/>
      <c r="E50" s="579">
        <v>6</v>
      </c>
      <c r="F50" s="580">
        <v>2.1</v>
      </c>
      <c r="G50" s="581">
        <f t="shared" si="0"/>
        <v>15</v>
      </c>
    </row>
    <row r="51" spans="1:8" ht="18" x14ac:dyDescent="0.25">
      <c r="A51" s="594"/>
      <c r="B51" s="1502" t="s">
        <v>1399</v>
      </c>
      <c r="C51" s="1502"/>
      <c r="D51" s="1502"/>
      <c r="E51" s="579">
        <v>6</v>
      </c>
      <c r="F51" s="580">
        <v>1.6800000000000002</v>
      </c>
      <c r="G51" s="581">
        <f t="shared" si="0"/>
        <v>12.000000000000002</v>
      </c>
    </row>
    <row r="52" spans="1:8" ht="18" x14ac:dyDescent="0.25">
      <c r="A52" s="594"/>
      <c r="B52" s="1502" t="s">
        <v>1218</v>
      </c>
      <c r="C52" s="1502"/>
      <c r="D52" s="1502"/>
      <c r="E52" s="579">
        <v>4</v>
      </c>
      <c r="F52" s="580">
        <v>1.4</v>
      </c>
      <c r="G52" s="581">
        <f t="shared" si="0"/>
        <v>10</v>
      </c>
    </row>
    <row r="53" spans="1:8" ht="18" x14ac:dyDescent="0.25">
      <c r="E53" s="643"/>
      <c r="F53" s="599"/>
      <c r="G53" s="598"/>
    </row>
    <row r="54" spans="1:8" ht="18" x14ac:dyDescent="0.25">
      <c r="A54" s="1503" t="s">
        <v>1219</v>
      </c>
      <c r="B54" s="1504"/>
      <c r="C54" s="1504"/>
      <c r="D54" s="1504"/>
      <c r="E54" s="612">
        <f>SUM(E55:E61)</f>
        <v>60</v>
      </c>
      <c r="F54" s="605">
        <f>SUM(F55:F61)</f>
        <v>15</v>
      </c>
      <c r="G54" s="606">
        <f>((F54/60)*100)</f>
        <v>25</v>
      </c>
      <c r="H54" s="537"/>
    </row>
    <row r="55" spans="1:8" ht="18" x14ac:dyDescent="0.25">
      <c r="A55" s="593"/>
      <c r="B55" s="1502" t="s">
        <v>1385</v>
      </c>
      <c r="C55" s="1502"/>
      <c r="D55" s="1502"/>
      <c r="E55" s="597">
        <v>4</v>
      </c>
      <c r="F55" s="580">
        <v>2.5</v>
      </c>
      <c r="G55" s="581">
        <v>15</v>
      </c>
      <c r="H55" s="537"/>
    </row>
    <row r="56" spans="1:8" ht="36.6" customHeight="1" x14ac:dyDescent="0.25">
      <c r="A56" s="594"/>
      <c r="B56" s="1502" t="s">
        <v>1487</v>
      </c>
      <c r="C56" s="1502"/>
      <c r="D56" s="1502"/>
      <c r="E56" s="597">
        <v>4</v>
      </c>
      <c r="F56" s="580">
        <v>2.25</v>
      </c>
      <c r="G56" s="581">
        <v>15</v>
      </c>
      <c r="H56" s="537"/>
    </row>
    <row r="57" spans="1:8" ht="22.9" customHeight="1" x14ac:dyDescent="0.25">
      <c r="A57" s="594"/>
      <c r="B57" s="1502" t="s">
        <v>1222</v>
      </c>
      <c r="C57" s="1502"/>
      <c r="D57" s="1502"/>
      <c r="E57" s="597">
        <v>5</v>
      </c>
      <c r="F57" s="580">
        <v>2.25</v>
      </c>
      <c r="G57" s="581">
        <v>15</v>
      </c>
      <c r="H57" s="537"/>
    </row>
    <row r="58" spans="1:8" ht="18" x14ac:dyDescent="0.25">
      <c r="A58" s="594"/>
      <c r="B58" s="1502" t="s">
        <v>1223</v>
      </c>
      <c r="C58" s="1502"/>
      <c r="D58" s="1502"/>
      <c r="E58" s="597">
        <v>7</v>
      </c>
      <c r="F58" s="580">
        <v>1.7499999999999998</v>
      </c>
      <c r="G58" s="581">
        <v>10</v>
      </c>
      <c r="H58" s="537"/>
    </row>
    <row r="59" spans="1:8" ht="18" x14ac:dyDescent="0.25">
      <c r="A59" s="594"/>
      <c r="B59" s="1502" t="s">
        <v>1547</v>
      </c>
      <c r="C59" s="1502"/>
      <c r="D59" s="1502"/>
      <c r="E59" s="597">
        <v>17</v>
      </c>
      <c r="F59" s="580">
        <v>2.25</v>
      </c>
      <c r="G59" s="581">
        <v>15</v>
      </c>
      <c r="H59" s="537"/>
    </row>
    <row r="60" spans="1:8" ht="18" x14ac:dyDescent="0.25">
      <c r="A60" s="717"/>
      <c r="B60" s="1502" t="s">
        <v>1556</v>
      </c>
      <c r="C60" s="1502"/>
      <c r="D60" s="1502"/>
      <c r="E60" s="597">
        <v>19</v>
      </c>
      <c r="F60" s="580">
        <v>1.75</v>
      </c>
      <c r="G60" s="581">
        <v>10</v>
      </c>
      <c r="H60" s="537"/>
    </row>
    <row r="61" spans="1:8" ht="20.45" customHeight="1" x14ac:dyDescent="0.25">
      <c r="A61" s="718"/>
      <c r="B61" s="1502" t="s">
        <v>1557</v>
      </c>
      <c r="C61" s="1502"/>
      <c r="D61" s="1502"/>
      <c r="E61" s="597">
        <v>4</v>
      </c>
      <c r="F61" s="580">
        <v>2.25</v>
      </c>
      <c r="G61" s="581">
        <v>15</v>
      </c>
      <c r="H61" s="537"/>
    </row>
    <row r="62" spans="1:8" ht="18" x14ac:dyDescent="0.25">
      <c r="A62" s="545"/>
      <c r="B62" s="546"/>
      <c r="C62" s="546"/>
      <c r="D62" s="546"/>
      <c r="E62" s="566"/>
      <c r="F62" s="599"/>
      <c r="G62" s="598"/>
    </row>
    <row r="63" spans="1:8" ht="18" x14ac:dyDescent="0.25">
      <c r="A63" s="1505" t="s">
        <v>1229</v>
      </c>
      <c r="B63" s="1506"/>
      <c r="C63" s="1506"/>
      <c r="D63" s="1507"/>
      <c r="E63" s="612">
        <f>SUM(E64:E71)</f>
        <v>44</v>
      </c>
      <c r="F63" s="605">
        <f>SUM(F64:F71)</f>
        <v>15</v>
      </c>
      <c r="G63" s="606">
        <f>((F63/60)*100)</f>
        <v>25</v>
      </c>
      <c r="H63" s="708"/>
    </row>
    <row r="64" spans="1:8" ht="36" customHeight="1" x14ac:dyDescent="0.25">
      <c r="A64" s="548"/>
      <c r="B64" s="1502" t="s">
        <v>1402</v>
      </c>
      <c r="C64" s="1502"/>
      <c r="D64" s="1502"/>
      <c r="E64" s="597">
        <v>5</v>
      </c>
      <c r="F64" s="580">
        <v>2.25</v>
      </c>
      <c r="G64" s="581">
        <v>15</v>
      </c>
      <c r="H64" s="709"/>
    </row>
    <row r="65" spans="1:8" ht="39.6" customHeight="1" x14ac:dyDescent="0.25">
      <c r="A65" s="548"/>
      <c r="B65" s="1502" t="s">
        <v>1405</v>
      </c>
      <c r="C65" s="1502"/>
      <c r="D65" s="1502"/>
      <c r="E65" s="597">
        <v>6</v>
      </c>
      <c r="F65" s="580">
        <v>2.25</v>
      </c>
      <c r="G65" s="581">
        <v>15</v>
      </c>
      <c r="H65" s="709"/>
    </row>
    <row r="66" spans="1:8" ht="22.15" customHeight="1" x14ac:dyDescent="0.25">
      <c r="A66" s="548"/>
      <c r="B66" s="1502" t="s">
        <v>1394</v>
      </c>
      <c r="C66" s="1502"/>
      <c r="D66" s="1502"/>
      <c r="E66" s="597">
        <v>6</v>
      </c>
      <c r="F66" s="580">
        <v>1.5</v>
      </c>
      <c r="G66" s="581">
        <v>10</v>
      </c>
      <c r="H66" s="709"/>
    </row>
    <row r="67" spans="1:8" ht="36" customHeight="1" x14ac:dyDescent="0.25">
      <c r="A67" s="548"/>
      <c r="B67" s="1502" t="s">
        <v>1407</v>
      </c>
      <c r="C67" s="1502"/>
      <c r="D67" s="1502"/>
      <c r="E67" s="597">
        <v>5</v>
      </c>
      <c r="F67" s="580">
        <v>2.25</v>
      </c>
      <c r="G67" s="581">
        <v>15</v>
      </c>
      <c r="H67" s="708"/>
    </row>
    <row r="68" spans="1:8" ht="18" x14ac:dyDescent="0.25">
      <c r="A68" s="548"/>
      <c r="B68" s="1502" t="s">
        <v>1391</v>
      </c>
      <c r="C68" s="1502"/>
      <c r="D68" s="1502"/>
      <c r="E68" s="597">
        <v>6</v>
      </c>
      <c r="F68" s="580">
        <v>1.5</v>
      </c>
      <c r="G68" s="581">
        <v>10</v>
      </c>
      <c r="H68" s="708"/>
    </row>
    <row r="69" spans="1:8" ht="18" x14ac:dyDescent="0.25">
      <c r="A69" s="548"/>
      <c r="B69" s="1502" t="s">
        <v>1392</v>
      </c>
      <c r="C69" s="1502"/>
      <c r="D69" s="1502"/>
      <c r="E69" s="597">
        <v>6</v>
      </c>
      <c r="F69" s="580">
        <v>1.5</v>
      </c>
      <c r="G69" s="581">
        <v>10</v>
      </c>
      <c r="H69" s="708"/>
    </row>
    <row r="70" spans="1:8" ht="18" x14ac:dyDescent="0.25">
      <c r="A70" s="548"/>
      <c r="B70" s="1502" t="s">
        <v>1393</v>
      </c>
      <c r="C70" s="1502"/>
      <c r="D70" s="1502"/>
      <c r="E70" s="597">
        <v>4</v>
      </c>
      <c r="F70" s="580">
        <v>1.5000000000000002</v>
      </c>
      <c r="G70" s="581">
        <v>10</v>
      </c>
      <c r="H70" s="708"/>
    </row>
    <row r="71" spans="1:8" ht="18" x14ac:dyDescent="0.25">
      <c r="A71" s="548"/>
      <c r="B71" s="1499" t="s">
        <v>1058</v>
      </c>
      <c r="C71" s="1499"/>
      <c r="D71" s="1499"/>
      <c r="E71" s="592">
        <v>6</v>
      </c>
      <c r="F71" s="580">
        <v>2.25</v>
      </c>
      <c r="G71" s="581">
        <v>15</v>
      </c>
      <c r="H71" s="708"/>
    </row>
    <row r="72" spans="1:8" ht="18" x14ac:dyDescent="0.25">
      <c r="A72" s="549"/>
      <c r="B72" s="550"/>
      <c r="C72" s="550"/>
      <c r="D72" s="550"/>
      <c r="E72" s="565"/>
      <c r="F72" s="675"/>
      <c r="G72" s="598"/>
    </row>
    <row r="73" spans="1:8" ht="18" x14ac:dyDescent="0.25">
      <c r="A73" s="1505" t="s">
        <v>1238</v>
      </c>
      <c r="B73" s="1506"/>
      <c r="C73" s="1506"/>
      <c r="D73" s="1507"/>
      <c r="E73" s="612">
        <f>SUM(E74:E76)</f>
        <v>24</v>
      </c>
      <c r="F73" s="605">
        <f>SUM(F74:F76)</f>
        <v>8</v>
      </c>
      <c r="G73" s="606">
        <f>((F73/60)*100)</f>
        <v>13.333333333333334</v>
      </c>
    </row>
    <row r="74" spans="1:8" ht="18" x14ac:dyDescent="0.25">
      <c r="A74" s="548"/>
      <c r="B74" s="1499" t="s">
        <v>1326</v>
      </c>
      <c r="C74" s="1499"/>
      <c r="D74" s="1499"/>
      <c r="E74" s="592">
        <v>4</v>
      </c>
      <c r="F74" s="580">
        <v>2.64</v>
      </c>
      <c r="G74" s="581">
        <v>33.333333333333329</v>
      </c>
    </row>
    <row r="75" spans="1:8" ht="18" x14ac:dyDescent="0.25">
      <c r="A75" s="548"/>
      <c r="B75" s="1499" t="s">
        <v>1389</v>
      </c>
      <c r="C75" s="1499"/>
      <c r="D75" s="1499"/>
      <c r="E75" s="592">
        <v>8</v>
      </c>
      <c r="F75" s="580">
        <v>2.9600000000000004</v>
      </c>
      <c r="G75" s="581">
        <v>36.6666666666667</v>
      </c>
    </row>
    <row r="76" spans="1:8" ht="18" x14ac:dyDescent="0.25">
      <c r="A76" s="548"/>
      <c r="B76" s="1499" t="s">
        <v>1390</v>
      </c>
      <c r="C76" s="1499"/>
      <c r="D76" s="1499"/>
      <c r="E76" s="592">
        <v>12</v>
      </c>
      <c r="F76" s="580">
        <v>2.4000000000000004</v>
      </c>
      <c r="G76" s="581">
        <v>30.000000000000004</v>
      </c>
    </row>
    <row r="77" spans="1:8" ht="18" x14ac:dyDescent="0.25">
      <c r="A77" s="552"/>
      <c r="B77" s="550"/>
      <c r="C77" s="550"/>
      <c r="D77" s="550"/>
      <c r="E77" s="565"/>
      <c r="F77" s="599"/>
      <c r="G77" s="598"/>
    </row>
    <row r="78" spans="1:8" ht="18" x14ac:dyDescent="0.25">
      <c r="A78" s="1505" t="s">
        <v>1239</v>
      </c>
      <c r="B78" s="1506"/>
      <c r="C78" s="1506"/>
      <c r="D78" s="1507"/>
      <c r="E78" s="612">
        <f>SUM(E79:E84)</f>
        <v>26</v>
      </c>
      <c r="F78" s="605">
        <f>SUM(F79:F84)</f>
        <v>8</v>
      </c>
      <c r="G78" s="606">
        <f>((F78/60)*100)</f>
        <v>13.333333333333334</v>
      </c>
    </row>
    <row r="79" spans="1:8" ht="18" x14ac:dyDescent="0.25">
      <c r="A79" s="548"/>
      <c r="B79" s="1499" t="s">
        <v>1386</v>
      </c>
      <c r="C79" s="1499"/>
      <c r="D79" s="1499"/>
      <c r="E79" s="592">
        <v>5</v>
      </c>
      <c r="F79" s="580">
        <v>1.6</v>
      </c>
      <c r="G79" s="581">
        <v>20</v>
      </c>
    </row>
    <row r="80" spans="1:8" ht="18" x14ac:dyDescent="0.25">
      <c r="A80" s="548"/>
      <c r="B80" s="1499" t="s">
        <v>1387</v>
      </c>
      <c r="C80" s="1499"/>
      <c r="D80" s="1499"/>
      <c r="E80" s="592">
        <v>6</v>
      </c>
      <c r="F80" s="580">
        <v>1.6</v>
      </c>
      <c r="G80" s="581">
        <v>20</v>
      </c>
    </row>
    <row r="81" spans="1:7" ht="18" x14ac:dyDescent="0.25">
      <c r="A81" s="548"/>
      <c r="B81" s="1502" t="s">
        <v>1388</v>
      </c>
      <c r="C81" s="1502"/>
      <c r="D81" s="1502"/>
      <c r="E81" s="597">
        <v>6</v>
      </c>
      <c r="F81" s="580">
        <v>0.79999999999999993</v>
      </c>
      <c r="G81" s="581">
        <v>10</v>
      </c>
    </row>
    <row r="82" spans="1:7" ht="18" x14ac:dyDescent="0.25">
      <c r="A82" s="548"/>
      <c r="B82" s="1499" t="s">
        <v>1243</v>
      </c>
      <c r="C82" s="1499"/>
      <c r="D82" s="1499"/>
      <c r="E82" s="592">
        <v>4</v>
      </c>
      <c r="F82" s="580">
        <v>2.2999999999999998</v>
      </c>
      <c r="G82" s="581">
        <v>20</v>
      </c>
    </row>
    <row r="83" spans="1:7" ht="18" x14ac:dyDescent="0.25">
      <c r="A83" s="548"/>
      <c r="B83" s="1499" t="s">
        <v>1964</v>
      </c>
      <c r="C83" s="1499"/>
      <c r="D83" s="1499"/>
      <c r="E83" s="592">
        <v>1</v>
      </c>
      <c r="F83" s="580">
        <v>0.2</v>
      </c>
      <c r="G83" s="581">
        <v>20</v>
      </c>
    </row>
    <row r="84" spans="1:7" ht="18" x14ac:dyDescent="0.25">
      <c r="A84" s="552"/>
      <c r="B84" s="1499" t="s">
        <v>1962</v>
      </c>
      <c r="C84" s="1499"/>
      <c r="D84" s="1499"/>
      <c r="E84" s="592">
        <v>4</v>
      </c>
      <c r="F84" s="580">
        <v>1.5</v>
      </c>
      <c r="G84" s="581">
        <v>10</v>
      </c>
    </row>
    <row r="85" spans="1:7" ht="18" x14ac:dyDescent="0.25">
      <c r="A85" s="549"/>
      <c r="B85" s="550"/>
      <c r="C85" s="550"/>
      <c r="D85" s="550"/>
      <c r="E85" s="565"/>
      <c r="F85" s="599"/>
      <c r="G85" s="598"/>
    </row>
    <row r="86" spans="1:7" ht="18" x14ac:dyDescent="0.25">
      <c r="A86" s="634" t="s">
        <v>42</v>
      </c>
      <c r="B86" s="1508" t="s">
        <v>1245</v>
      </c>
      <c r="C86" s="1509"/>
      <c r="D86" s="1509"/>
      <c r="E86" s="684">
        <f>E88+E92+E95+E99</f>
        <v>29</v>
      </c>
      <c r="F86" s="681">
        <f>F88+F92+F95+F99</f>
        <v>20</v>
      </c>
      <c r="G86" s="683">
        <v>20</v>
      </c>
    </row>
    <row r="87" spans="1:7" ht="18" x14ac:dyDescent="0.25">
      <c r="A87" s="629"/>
      <c r="B87" s="544"/>
      <c r="C87" s="544"/>
      <c r="D87" s="544"/>
      <c r="E87" s="630"/>
      <c r="F87" s="633"/>
      <c r="G87" s="663"/>
    </row>
    <row r="88" spans="1:7" ht="18" x14ac:dyDescent="0.25">
      <c r="A88" s="1492" t="s">
        <v>1113</v>
      </c>
      <c r="B88" s="1493"/>
      <c r="C88" s="1493"/>
      <c r="D88" s="1514"/>
      <c r="E88" s="618">
        <f>SUM(E89:E90)</f>
        <v>8</v>
      </c>
      <c r="F88" s="622">
        <f>((G88/100)*20)</f>
        <v>5</v>
      </c>
      <c r="G88" s="621">
        <v>25</v>
      </c>
    </row>
    <row r="89" spans="1:7" ht="18" x14ac:dyDescent="0.25">
      <c r="A89" s="554"/>
      <c r="B89" s="1502" t="s">
        <v>1115</v>
      </c>
      <c r="C89" s="1502"/>
      <c r="D89" s="1502"/>
      <c r="E89" s="597">
        <v>3</v>
      </c>
      <c r="F89" s="580">
        <v>1.4999999999999998</v>
      </c>
      <c r="G89" s="581">
        <v>30</v>
      </c>
    </row>
    <row r="90" spans="1:7" ht="18" x14ac:dyDescent="0.25">
      <c r="A90" s="554"/>
      <c r="B90" s="1502" t="s">
        <v>1120</v>
      </c>
      <c r="C90" s="1502"/>
      <c r="D90" s="1513"/>
      <c r="E90" s="676">
        <v>5</v>
      </c>
      <c r="F90" s="580">
        <v>3.5000000000000004</v>
      </c>
      <c r="G90" s="581">
        <v>70</v>
      </c>
    </row>
    <row r="91" spans="1:7" ht="18" x14ac:dyDescent="0.25">
      <c r="A91" s="680"/>
      <c r="B91" s="546"/>
      <c r="C91" s="546"/>
      <c r="D91" s="546"/>
      <c r="E91" s="566"/>
      <c r="F91" s="599"/>
      <c r="G91" s="598"/>
    </row>
    <row r="92" spans="1:7" ht="18" x14ac:dyDescent="0.25">
      <c r="A92" s="1515" t="s">
        <v>1137</v>
      </c>
      <c r="B92" s="1516"/>
      <c r="C92" s="1516"/>
      <c r="D92" s="1517"/>
      <c r="E92" s="612">
        <f>SUM(E93)</f>
        <v>4</v>
      </c>
      <c r="F92" s="605">
        <f>((G92/100)*20)</f>
        <v>3</v>
      </c>
      <c r="G92" s="606">
        <v>15</v>
      </c>
    </row>
    <row r="93" spans="1:7" ht="18" x14ac:dyDescent="0.25">
      <c r="A93" s="554"/>
      <c r="B93" s="1502" t="s">
        <v>1335</v>
      </c>
      <c r="C93" s="1502"/>
      <c r="D93" s="1502"/>
      <c r="E93" s="597">
        <v>4</v>
      </c>
      <c r="F93" s="580">
        <v>3</v>
      </c>
      <c r="G93" s="581">
        <v>100</v>
      </c>
    </row>
    <row r="94" spans="1:7" ht="18" x14ac:dyDescent="0.25">
      <c r="A94" s="680"/>
      <c r="B94" s="546"/>
      <c r="C94" s="546"/>
      <c r="D94" s="546"/>
      <c r="E94" s="566"/>
      <c r="F94" s="599"/>
      <c r="G94" s="598"/>
    </row>
    <row r="95" spans="1:7" ht="18" x14ac:dyDescent="0.25">
      <c r="A95" s="1505" t="s">
        <v>1161</v>
      </c>
      <c r="B95" s="1506"/>
      <c r="C95" s="1506"/>
      <c r="D95" s="1507"/>
      <c r="E95" s="612">
        <f>SUM(E96:E97)</f>
        <v>15</v>
      </c>
      <c r="F95" s="605">
        <f>((G95/100)*20)</f>
        <v>11</v>
      </c>
      <c r="G95" s="606">
        <v>55</v>
      </c>
    </row>
    <row r="96" spans="1:7" ht="18" x14ac:dyDescent="0.25">
      <c r="A96" s="554"/>
      <c r="B96" s="1502" t="s">
        <v>1162</v>
      </c>
      <c r="C96" s="1502"/>
      <c r="D96" s="1502"/>
      <c r="E96" s="597">
        <v>9</v>
      </c>
      <c r="F96" s="580">
        <v>3.3000000000000003</v>
      </c>
      <c r="G96" s="581">
        <v>30</v>
      </c>
    </row>
    <row r="97" spans="1:7" ht="18" x14ac:dyDescent="0.25">
      <c r="A97" s="554"/>
      <c r="B97" s="1502" t="s">
        <v>1178</v>
      </c>
      <c r="C97" s="1502"/>
      <c r="D97" s="1502"/>
      <c r="E97" s="597">
        <v>6</v>
      </c>
      <c r="F97" s="580">
        <v>7.7</v>
      </c>
      <c r="G97" s="581">
        <v>70</v>
      </c>
    </row>
    <row r="98" spans="1:7" ht="18" x14ac:dyDescent="0.25">
      <c r="A98" s="680"/>
      <c r="B98" s="546"/>
      <c r="C98" s="546"/>
      <c r="D98" s="546"/>
      <c r="E98" s="566"/>
      <c r="F98" s="675"/>
      <c r="G98" s="598"/>
    </row>
    <row r="99" spans="1:7" ht="18" x14ac:dyDescent="0.25">
      <c r="A99" s="1510" t="s">
        <v>1192</v>
      </c>
      <c r="B99" s="1511"/>
      <c r="C99" s="1511"/>
      <c r="D99" s="1512"/>
      <c r="E99" s="628">
        <f>SUM(E100)</f>
        <v>2</v>
      </c>
      <c r="F99" s="605">
        <f>((G99/100)*20)</f>
        <v>1</v>
      </c>
      <c r="G99" s="606">
        <v>5</v>
      </c>
    </row>
    <row r="100" spans="1:7" ht="18" x14ac:dyDescent="0.25">
      <c r="A100" s="554"/>
      <c r="B100" s="1502" t="s">
        <v>1193</v>
      </c>
      <c r="C100" s="1502"/>
      <c r="D100" s="1513"/>
      <c r="E100" s="676">
        <v>2</v>
      </c>
      <c r="F100" s="674">
        <f>1*1</f>
        <v>1</v>
      </c>
      <c r="G100" s="677">
        <v>100</v>
      </c>
    </row>
    <row r="101" spans="1:7" ht="18" x14ac:dyDescent="0.2">
      <c r="A101" s="557"/>
      <c r="B101" s="558"/>
      <c r="C101" s="557"/>
      <c r="D101" s="559"/>
      <c r="E101" s="648"/>
      <c r="F101" s="678"/>
      <c r="G101" s="679"/>
    </row>
  </sheetData>
  <sheetProtection sheet="1" objects="1" scenarios="1" formatCells="0" formatColumns="0" formatRows="0" insertColumns="0" insertRows="0" insertHyperlinks="0" deleteColumns="0" deleteRows="0" sort="0" autoFilter="0"/>
  <mergeCells count="68">
    <mergeCell ref="B96:D96"/>
    <mergeCell ref="B97:D97"/>
    <mergeCell ref="A99:D99"/>
    <mergeCell ref="B100:D100"/>
    <mergeCell ref="A88:D88"/>
    <mergeCell ref="B89:D89"/>
    <mergeCell ref="B90:D90"/>
    <mergeCell ref="A92:D92"/>
    <mergeCell ref="B93:D93"/>
    <mergeCell ref="A95:D95"/>
    <mergeCell ref="B86:D86"/>
    <mergeCell ref="B71:D71"/>
    <mergeCell ref="A73:D73"/>
    <mergeCell ref="B74:D74"/>
    <mergeCell ref="B75:D75"/>
    <mergeCell ref="B76:D76"/>
    <mergeCell ref="A78:D78"/>
    <mergeCell ref="B79:D79"/>
    <mergeCell ref="B80:D80"/>
    <mergeCell ref="B81:D81"/>
    <mergeCell ref="B82:D82"/>
    <mergeCell ref="B83:D83"/>
    <mergeCell ref="B84:D84"/>
    <mergeCell ref="B58:D58"/>
    <mergeCell ref="B70:D70"/>
    <mergeCell ref="B59:D59"/>
    <mergeCell ref="B60:D60"/>
    <mergeCell ref="B61:D61"/>
    <mergeCell ref="A63:D63"/>
    <mergeCell ref="B64:D64"/>
    <mergeCell ref="B65:D65"/>
    <mergeCell ref="B66:D66"/>
    <mergeCell ref="B67:D67"/>
    <mergeCell ref="B68:D68"/>
    <mergeCell ref="B69:D69"/>
    <mergeCell ref="B52:D52"/>
    <mergeCell ref="A54:D54"/>
    <mergeCell ref="B55:D55"/>
    <mergeCell ref="B56:D56"/>
    <mergeCell ref="B57:D57"/>
    <mergeCell ref="B47:D47"/>
    <mergeCell ref="B48:D48"/>
    <mergeCell ref="B49:D49"/>
    <mergeCell ref="B50:D50"/>
    <mergeCell ref="B51:D51"/>
    <mergeCell ref="A46:D46"/>
    <mergeCell ref="B30:D30"/>
    <mergeCell ref="B31:D31"/>
    <mergeCell ref="A33:D33"/>
    <mergeCell ref="B34:D34"/>
    <mergeCell ref="B35:D35"/>
    <mergeCell ref="B36:D36"/>
    <mergeCell ref="B37:D37"/>
    <mergeCell ref="A39:D39"/>
    <mergeCell ref="B40:D40"/>
    <mergeCell ref="B41:D41"/>
    <mergeCell ref="B42:D42"/>
    <mergeCell ref="B29:D29"/>
    <mergeCell ref="A9:D9"/>
    <mergeCell ref="B10:D10"/>
    <mergeCell ref="B12:D12"/>
    <mergeCell ref="B13:D13"/>
    <mergeCell ref="B14:D14"/>
    <mergeCell ref="A16:D16"/>
    <mergeCell ref="B17:D17"/>
    <mergeCell ref="A26:D26"/>
    <mergeCell ref="B27:D27"/>
    <mergeCell ref="B28:D28"/>
  </mergeCells>
  <pageMargins left="0.7" right="0.7" top="0.75" bottom="0.75" header="0.3" footer="0.3"/>
  <pageSetup scale="5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0"/>
  <sheetViews>
    <sheetView zoomScale="70" zoomScaleNormal="70" zoomScaleSheetLayoutView="75" workbookViewId="0">
      <pane xSplit="4" ySplit="3" topLeftCell="E58" activePane="bottomRight" state="frozen"/>
      <selection activeCell="G9" sqref="G9:H9"/>
      <selection pane="topRight" activeCell="G9" sqref="G9:H9"/>
      <selection pane="bottomLeft" activeCell="G9" sqref="G9:H9"/>
      <selection pane="bottomRight" activeCell="F5" sqref="F5"/>
    </sheetView>
  </sheetViews>
  <sheetFormatPr defaultRowHeight="18" x14ac:dyDescent="0.2"/>
  <cols>
    <col min="1" max="1" width="5.5703125" style="743" customWidth="1"/>
    <col min="2" max="2" width="11.28515625" style="744" customWidth="1"/>
    <col min="3" max="3" width="4.28515625" style="743" customWidth="1"/>
    <col min="4" max="4" width="81.28515625" style="742" customWidth="1"/>
    <col min="5" max="5" width="15.42578125" style="741" customWidth="1"/>
    <col min="6" max="6" width="18" style="740" customWidth="1"/>
    <col min="7" max="7" width="23.85546875" style="740" customWidth="1"/>
    <col min="8" max="8" width="32.140625" style="740" customWidth="1"/>
  </cols>
  <sheetData>
    <row r="1" spans="1:8" ht="15.75" x14ac:dyDescent="0.2">
      <c r="A1" s="1525" t="s">
        <v>1568</v>
      </c>
      <c r="B1" s="1526" t="s">
        <v>6</v>
      </c>
      <c r="C1" s="1526" t="s">
        <v>7</v>
      </c>
      <c r="D1" s="1526"/>
      <c r="E1" s="1527"/>
      <c r="F1" s="1528"/>
      <c r="G1" s="1529"/>
      <c r="H1" s="1522" t="s">
        <v>1567</v>
      </c>
    </row>
    <row r="2" spans="1:8" ht="15.75" x14ac:dyDescent="0.2">
      <c r="A2" s="1525"/>
      <c r="B2" s="1526"/>
      <c r="C2" s="1526"/>
      <c r="D2" s="1525"/>
      <c r="E2" s="1524"/>
      <c r="F2" s="1524"/>
      <c r="G2" s="1524" t="s">
        <v>1566</v>
      </c>
      <c r="H2" s="1523"/>
    </row>
    <row r="3" spans="1:8" ht="36.75" customHeight="1" x14ac:dyDescent="0.2">
      <c r="A3" s="1525"/>
      <c r="B3" s="1526"/>
      <c r="C3" s="1526"/>
      <c r="D3" s="1526"/>
      <c r="E3" s="770" t="s">
        <v>1565</v>
      </c>
      <c r="F3" s="769" t="s">
        <v>1564</v>
      </c>
      <c r="G3" s="1524"/>
      <c r="H3" s="1523"/>
    </row>
    <row r="4" spans="1:8" ht="15.75" x14ac:dyDescent="0.2">
      <c r="A4" s="772"/>
      <c r="B4" s="771"/>
      <c r="C4" s="771"/>
      <c r="D4" s="771"/>
      <c r="E4" s="770"/>
      <c r="F4" s="769"/>
      <c r="G4" s="768"/>
      <c r="H4" s="1523"/>
    </row>
    <row r="5" spans="1:8" ht="15.75" x14ac:dyDescent="0.25">
      <c r="A5" s="1535" t="s">
        <v>112</v>
      </c>
      <c r="B5" s="1536"/>
      <c r="C5" s="1536"/>
      <c r="D5" s="1537"/>
      <c r="E5" s="767">
        <f>SUM(E6,E12,E21,E27,E32)</f>
        <v>20</v>
      </c>
      <c r="F5" s="766">
        <f>SUM(F6,F12,F21,F27,F32)</f>
        <v>0</v>
      </c>
      <c r="G5" s="752">
        <f>IF(E5=0,"TB",F5/E5)</f>
        <v>0</v>
      </c>
      <c r="H5" s="765" t="str">
        <f t="shared" ref="H5:H11" si="0">IF(G5&gt;="TB","TB",IF(G5&gt;=90%,"Cemerlang",IF(G5&gt;=80%,"Baik",IF(G5&gt;=70%,"Memuaskan",IF(G5&gt;=60%,"Kurang Memuaskan","Tidak Memuaskan")))))</f>
        <v>Tidak Memuaskan</v>
      </c>
    </row>
    <row r="6" spans="1:8" ht="15.75" x14ac:dyDescent="0.2">
      <c r="A6" s="1530" t="s">
        <v>753</v>
      </c>
      <c r="B6" s="1531"/>
      <c r="C6" s="1531"/>
      <c r="D6" s="1532"/>
      <c r="E6" s="757">
        <f>SUM(E7:E11)</f>
        <v>6</v>
      </c>
      <c r="F6" s="757">
        <f>SUM(F7:F11)</f>
        <v>0</v>
      </c>
      <c r="G6" s="749">
        <f t="shared" ref="G6:G11" si="1">IF(E6=0,"TB",F6/E6)</f>
        <v>0</v>
      </c>
      <c r="H6" s="748" t="str">
        <f t="shared" si="0"/>
        <v>Tidak Memuaskan</v>
      </c>
    </row>
    <row r="7" spans="1:8" ht="15.75" customHeight="1" x14ac:dyDescent="0.2">
      <c r="A7" s="764"/>
      <c r="B7" s="1299" t="s">
        <v>754</v>
      </c>
      <c r="C7" s="1300"/>
      <c r="D7" s="1301"/>
      <c r="E7" s="773">
        <f>'SSR PT 2015'!E6</f>
        <v>1.2</v>
      </c>
      <c r="F7" s="755">
        <f>'SSR PT 2015'!L6</f>
        <v>0</v>
      </c>
      <c r="G7" s="754">
        <f t="shared" si="1"/>
        <v>0</v>
      </c>
      <c r="H7" s="754" t="str">
        <f t="shared" si="0"/>
        <v>Tidak Memuaskan</v>
      </c>
    </row>
    <row r="8" spans="1:8" ht="15.75" x14ac:dyDescent="0.2">
      <c r="A8" s="763"/>
      <c r="B8" s="1538" t="s">
        <v>762</v>
      </c>
      <c r="C8" s="1539"/>
      <c r="D8" s="1539"/>
      <c r="E8" s="773">
        <f>'SSR PT 2015'!E11</f>
        <v>2.4000000000000004</v>
      </c>
      <c r="F8" s="755">
        <f>'SSR PT 2015'!L11</f>
        <v>0</v>
      </c>
      <c r="G8" s="754">
        <f t="shared" si="1"/>
        <v>0</v>
      </c>
      <c r="H8" s="754" t="str">
        <f t="shared" si="0"/>
        <v>Tidak Memuaskan</v>
      </c>
    </row>
    <row r="9" spans="1:8" ht="18" customHeight="1" x14ac:dyDescent="0.2">
      <c r="A9" s="763"/>
      <c r="B9" s="1538" t="s">
        <v>111</v>
      </c>
      <c r="C9" s="1539"/>
      <c r="D9" s="1539"/>
      <c r="E9" s="773">
        <f>'SSR PT 2015'!E33</f>
        <v>1.2</v>
      </c>
      <c r="F9" s="755">
        <f>'SSR PT 2015'!L33</f>
        <v>0</v>
      </c>
      <c r="G9" s="754">
        <f t="shared" si="1"/>
        <v>0</v>
      </c>
      <c r="H9" s="754" t="str">
        <f t="shared" si="0"/>
        <v>Tidak Memuaskan</v>
      </c>
    </row>
    <row r="10" spans="1:8" ht="15.75" customHeight="1" x14ac:dyDescent="0.2">
      <c r="A10" s="764"/>
      <c r="B10" s="1538" t="s">
        <v>113</v>
      </c>
      <c r="C10" s="1539"/>
      <c r="D10" s="1539"/>
      <c r="E10" s="773">
        <f>'SSR PT 2015'!E40</f>
        <v>0.6</v>
      </c>
      <c r="F10" s="755">
        <f>'SSR PT 2015'!L40</f>
        <v>0</v>
      </c>
      <c r="G10" s="754">
        <f t="shared" si="1"/>
        <v>0</v>
      </c>
      <c r="H10" s="754" t="str">
        <f t="shared" si="0"/>
        <v>Tidak Memuaskan</v>
      </c>
    </row>
    <row r="11" spans="1:8" ht="15.75" customHeight="1" x14ac:dyDescent="0.2">
      <c r="A11" s="763"/>
      <c r="B11" s="1538" t="s">
        <v>772</v>
      </c>
      <c r="C11" s="1539"/>
      <c r="D11" s="1539"/>
      <c r="E11" s="773">
        <f>'SSR PT 2015'!E46</f>
        <v>0.60000000000000009</v>
      </c>
      <c r="F11" s="755">
        <f>'SSR PT 2015'!L46</f>
        <v>0</v>
      </c>
      <c r="G11" s="754">
        <f t="shared" si="1"/>
        <v>0</v>
      </c>
      <c r="H11" s="754" t="str">
        <f t="shared" si="0"/>
        <v>Tidak Memuaskan</v>
      </c>
    </row>
    <row r="12" spans="1:8" ht="15.75" x14ac:dyDescent="0.2">
      <c r="A12" s="1533" t="s">
        <v>114</v>
      </c>
      <c r="B12" s="1534"/>
      <c r="C12" s="1534"/>
      <c r="D12" s="1534"/>
      <c r="E12" s="774">
        <v>4</v>
      </c>
      <c r="F12" s="757">
        <f>SUM(F13:F20)</f>
        <v>0</v>
      </c>
      <c r="G12" s="749">
        <f t="shared" ref="G12:G20" si="2">IF(E12=0,"TB",F12/E12)</f>
        <v>0</v>
      </c>
      <c r="H12" s="748" t="str">
        <f t="shared" ref="H12:H20" si="3">IF(G12&gt;="TB","TB",IF(G12&gt;=90%,"Cemerlang",IF(G12&gt;=80%,"Baik",IF(G12&gt;=70%,"Memuaskan",IF(G12&gt;=60%,"Kurang Memuaskan","Tidak Memuaskan")))))</f>
        <v>Tidak Memuaskan</v>
      </c>
    </row>
    <row r="13" spans="1:8" ht="15.75" x14ac:dyDescent="0.2">
      <c r="A13" s="762"/>
      <c r="B13" s="1520" t="s">
        <v>1344</v>
      </c>
      <c r="C13" s="1521"/>
      <c r="D13" s="1521"/>
      <c r="E13" s="773">
        <f>'SSR PT 2015'!E54</f>
        <v>0.52</v>
      </c>
      <c r="F13" s="755">
        <f>'SSR PT 2015'!L54</f>
        <v>0</v>
      </c>
      <c r="G13" s="754">
        <f t="shared" si="2"/>
        <v>0</v>
      </c>
      <c r="H13" s="754" t="str">
        <f t="shared" si="3"/>
        <v>Tidak Memuaskan</v>
      </c>
    </row>
    <row r="14" spans="1:8" ht="21.75" customHeight="1" x14ac:dyDescent="0.2">
      <c r="A14" s="762"/>
      <c r="B14" s="1518" t="s">
        <v>1345</v>
      </c>
      <c r="C14" s="1519"/>
      <c r="D14" s="1519"/>
      <c r="E14" s="773">
        <f>'SSR PT 2015'!E57</f>
        <v>0.48</v>
      </c>
      <c r="F14" s="755">
        <f>'SSR PT 2015'!L57</f>
        <v>0</v>
      </c>
      <c r="G14" s="754">
        <f t="shared" si="2"/>
        <v>0</v>
      </c>
      <c r="H14" s="754" t="str">
        <f t="shared" si="3"/>
        <v>Tidak Memuaskan</v>
      </c>
    </row>
    <row r="15" spans="1:8" ht="15.75" x14ac:dyDescent="0.2">
      <c r="A15" s="762"/>
      <c r="B15" s="1520" t="s">
        <v>1346</v>
      </c>
      <c r="C15" s="1521"/>
      <c r="D15" s="1521"/>
      <c r="E15" s="773">
        <f>'SSR PT 2015'!E62</f>
        <v>0.48</v>
      </c>
      <c r="F15" s="755">
        <f>'SSR PT 2015'!L62</f>
        <v>0</v>
      </c>
      <c r="G15" s="754">
        <f t="shared" si="2"/>
        <v>0</v>
      </c>
      <c r="H15" s="754" t="str">
        <f t="shared" si="3"/>
        <v>Tidak Memuaskan</v>
      </c>
    </row>
    <row r="16" spans="1:8" ht="15.75" x14ac:dyDescent="0.2">
      <c r="A16" s="762"/>
      <c r="B16" s="1520" t="s">
        <v>1347</v>
      </c>
      <c r="C16" s="1521"/>
      <c r="D16" s="1521"/>
      <c r="E16" s="773">
        <f>'SSR PT 2015'!E67</f>
        <v>0.52</v>
      </c>
      <c r="F16" s="755">
        <f>'SSR PT 2015'!L67</f>
        <v>0</v>
      </c>
      <c r="G16" s="754">
        <f t="shared" si="2"/>
        <v>0</v>
      </c>
      <c r="H16" s="754" t="str">
        <f t="shared" si="3"/>
        <v>Tidak Memuaskan</v>
      </c>
    </row>
    <row r="17" spans="1:8" ht="15.75" x14ac:dyDescent="0.2">
      <c r="A17" s="762"/>
      <c r="B17" s="1520" t="s">
        <v>1348</v>
      </c>
      <c r="C17" s="1521"/>
      <c r="D17" s="1521"/>
      <c r="E17" s="773">
        <f>'SSR PT 2015'!E70</f>
        <v>0.2</v>
      </c>
      <c r="F17" s="755">
        <f>'SSR PT 2015'!L70</f>
        <v>0</v>
      </c>
      <c r="G17" s="754">
        <f t="shared" si="2"/>
        <v>0</v>
      </c>
      <c r="H17" s="754" t="str">
        <f t="shared" si="3"/>
        <v>Tidak Memuaskan</v>
      </c>
    </row>
    <row r="18" spans="1:8" ht="15.75" x14ac:dyDescent="0.2">
      <c r="A18" s="762"/>
      <c r="B18" s="1520" t="s">
        <v>1349</v>
      </c>
      <c r="C18" s="1521"/>
      <c r="D18" s="1521"/>
      <c r="E18" s="773">
        <f>'SSR PT 2015'!E72</f>
        <v>1.4</v>
      </c>
      <c r="F18" s="755">
        <f>'SSR PT 2015'!L72</f>
        <v>0</v>
      </c>
      <c r="G18" s="754">
        <f t="shared" si="2"/>
        <v>0</v>
      </c>
      <c r="H18" s="754" t="str">
        <f t="shared" si="3"/>
        <v>Tidak Memuaskan</v>
      </c>
    </row>
    <row r="19" spans="1:8" ht="15.75" x14ac:dyDescent="0.2">
      <c r="A19" s="762"/>
      <c r="B19" s="1520" t="s">
        <v>1350</v>
      </c>
      <c r="C19" s="1521"/>
      <c r="D19" s="1521"/>
      <c r="E19" s="773">
        <f>'SSR PT 2015'!E78</f>
        <v>0.28000000000000003</v>
      </c>
      <c r="F19" s="755">
        <f>'SSR PT 2015'!L78</f>
        <v>0</v>
      </c>
      <c r="G19" s="754">
        <f t="shared" si="2"/>
        <v>0</v>
      </c>
      <c r="H19" s="754" t="str">
        <f t="shared" si="3"/>
        <v>Tidak Memuaskan</v>
      </c>
    </row>
    <row r="20" spans="1:8" ht="15.75" x14ac:dyDescent="0.2">
      <c r="A20" s="762"/>
      <c r="B20" s="1520" t="s">
        <v>1351</v>
      </c>
      <c r="C20" s="1521"/>
      <c r="D20" s="1521"/>
      <c r="E20" s="773">
        <f>'SSR PT 2015'!E80</f>
        <v>0.12</v>
      </c>
      <c r="F20" s="755">
        <f>'SSR PT 2015'!L80</f>
        <v>0</v>
      </c>
      <c r="G20" s="754">
        <f t="shared" si="2"/>
        <v>0</v>
      </c>
      <c r="H20" s="754" t="str">
        <f t="shared" si="3"/>
        <v>Tidak Memuaskan</v>
      </c>
    </row>
    <row r="21" spans="1:8" ht="15.75" x14ac:dyDescent="0.2">
      <c r="A21" s="1533" t="s">
        <v>808</v>
      </c>
      <c r="B21" s="1534"/>
      <c r="C21" s="1534"/>
      <c r="D21" s="1534"/>
      <c r="E21" s="774">
        <f>SUM(E22:E26)</f>
        <v>6</v>
      </c>
      <c r="F21" s="757">
        <f>SUM(F22:F26)</f>
        <v>0</v>
      </c>
      <c r="G21" s="749">
        <f t="shared" ref="G21:G26" si="4">IF(E21=0,"TB",F21/E21)</f>
        <v>0</v>
      </c>
      <c r="H21" s="748" t="str">
        <f t="shared" ref="H21:H26" si="5">IF(G21&gt;="TB","TB",IF(G21&gt;=90%,"Cemerlang",IF(G21&gt;=80%,"Baik",IF(G21&gt;=70%,"Memuaskan",IF(G21&gt;=60%,"Kurang Memuaskan","Tidak Memuaskan")))))</f>
        <v>Tidak Memuaskan</v>
      </c>
    </row>
    <row r="22" spans="1:8" ht="15.75" customHeight="1" x14ac:dyDescent="0.2">
      <c r="A22" s="762"/>
      <c r="B22" s="1520" t="s">
        <v>1286</v>
      </c>
      <c r="C22" s="1521"/>
      <c r="D22" s="1521"/>
      <c r="E22" s="773">
        <f>'SSR PT 2015'!E83</f>
        <v>2.7</v>
      </c>
      <c r="F22" s="755">
        <f>'SSR PT 2015'!L83</f>
        <v>0</v>
      </c>
      <c r="G22" s="754">
        <f t="shared" si="4"/>
        <v>0</v>
      </c>
      <c r="H22" s="754" t="str">
        <f t="shared" si="5"/>
        <v>Tidak Memuaskan</v>
      </c>
    </row>
    <row r="23" spans="1:8" ht="15.75" customHeight="1" x14ac:dyDescent="0.2">
      <c r="A23" s="762"/>
      <c r="B23" s="1520" t="s">
        <v>833</v>
      </c>
      <c r="C23" s="1521"/>
      <c r="D23" s="1521"/>
      <c r="E23" s="773">
        <f>'SSR PT 2015'!E96</f>
        <v>0.90000000000000013</v>
      </c>
      <c r="F23" s="755">
        <f>'SSR PT 2015'!L96</f>
        <v>0</v>
      </c>
      <c r="G23" s="754">
        <f t="shared" si="4"/>
        <v>0</v>
      </c>
      <c r="H23" s="754" t="str">
        <f t="shared" si="5"/>
        <v>Tidak Memuaskan</v>
      </c>
    </row>
    <row r="24" spans="1:8" ht="15.75" customHeight="1" x14ac:dyDescent="0.2">
      <c r="A24" s="762"/>
      <c r="B24" s="1520" t="s">
        <v>840</v>
      </c>
      <c r="C24" s="1521"/>
      <c r="D24" s="1521"/>
      <c r="E24" s="773">
        <f>'SSR PT 2015'!E99</f>
        <v>1.2000000000000002</v>
      </c>
      <c r="F24" s="755">
        <f>'SSR PT 2015'!L99</f>
        <v>0</v>
      </c>
      <c r="G24" s="754">
        <f t="shared" si="4"/>
        <v>0</v>
      </c>
      <c r="H24" s="754" t="str">
        <f t="shared" si="5"/>
        <v>Tidak Memuaskan</v>
      </c>
    </row>
    <row r="25" spans="1:8" ht="15.75" customHeight="1" x14ac:dyDescent="0.2">
      <c r="A25" s="762"/>
      <c r="B25" s="1520" t="s">
        <v>871</v>
      </c>
      <c r="C25" s="1521"/>
      <c r="D25" s="1521"/>
      <c r="E25" s="773">
        <f>'SSR PT 2015'!E111</f>
        <v>0.6</v>
      </c>
      <c r="F25" s="755">
        <f>'SSR PT 2015'!L111</f>
        <v>0</v>
      </c>
      <c r="G25" s="754">
        <f t="shared" si="4"/>
        <v>0</v>
      </c>
      <c r="H25" s="754" t="str">
        <f t="shared" si="5"/>
        <v>Tidak Memuaskan</v>
      </c>
    </row>
    <row r="26" spans="1:8" ht="15.75" customHeight="1" x14ac:dyDescent="0.2">
      <c r="A26" s="762"/>
      <c r="B26" s="1520" t="s">
        <v>874</v>
      </c>
      <c r="C26" s="1521"/>
      <c r="D26" s="1521"/>
      <c r="E26" s="773">
        <f>'SSR PT 2015'!E114</f>
        <v>0.6</v>
      </c>
      <c r="F26" s="755">
        <f>'SSR PT 2015'!L114</f>
        <v>0</v>
      </c>
      <c r="G26" s="754">
        <f t="shared" si="4"/>
        <v>0</v>
      </c>
      <c r="H26" s="754" t="str">
        <f t="shared" si="5"/>
        <v>Tidak Memuaskan</v>
      </c>
    </row>
    <row r="27" spans="1:8" ht="15.75" x14ac:dyDescent="0.2">
      <c r="A27" s="1533" t="s">
        <v>877</v>
      </c>
      <c r="B27" s="1534"/>
      <c r="C27" s="1534"/>
      <c r="D27" s="1534"/>
      <c r="E27" s="774">
        <f>SUM(E28:E31)</f>
        <v>2</v>
      </c>
      <c r="F27" s="757">
        <f>SUM(F28:F31)</f>
        <v>0</v>
      </c>
      <c r="G27" s="749">
        <f t="shared" ref="G27:G36" si="6">IF(E27=0,"TB",F27/E27)</f>
        <v>0</v>
      </c>
      <c r="H27" s="748" t="str">
        <f t="shared" ref="H27:H35" si="7">IF(G27&gt;="TB","TB",IF(G27&gt;=90%,"Cemerlang",IF(G27&gt;=80%,"Baik",IF(G27&gt;=70%,"Memuaskan",IF(G27&gt;=60%,"Kurang Memuaskan","Tidak Memuaskan")))))</f>
        <v>Tidak Memuaskan</v>
      </c>
    </row>
    <row r="28" spans="1:8" ht="15.75" customHeight="1" x14ac:dyDescent="0.2">
      <c r="A28" s="762"/>
      <c r="B28" s="1520" t="s">
        <v>879</v>
      </c>
      <c r="C28" s="1521"/>
      <c r="D28" s="1521"/>
      <c r="E28" s="773">
        <f>'SSR PT 2015'!E118</f>
        <v>0.2</v>
      </c>
      <c r="F28" s="755">
        <f>'SSR PT 2015'!L118</f>
        <v>0</v>
      </c>
      <c r="G28" s="754">
        <f t="shared" si="6"/>
        <v>0</v>
      </c>
      <c r="H28" s="754" t="str">
        <f t="shared" si="7"/>
        <v>Tidak Memuaskan</v>
      </c>
    </row>
    <row r="29" spans="1:8" ht="15.75" customHeight="1" x14ac:dyDescent="0.2">
      <c r="A29" s="762"/>
      <c r="B29" s="1520" t="s">
        <v>886</v>
      </c>
      <c r="C29" s="1521"/>
      <c r="D29" s="1521"/>
      <c r="E29" s="773">
        <f>'SSR PT 2015'!E123</f>
        <v>0.2</v>
      </c>
      <c r="F29" s="755">
        <f>'SSR PT 2015'!L123</f>
        <v>0</v>
      </c>
      <c r="G29" s="754">
        <f t="shared" si="6"/>
        <v>0</v>
      </c>
      <c r="H29" s="754" t="str">
        <f t="shared" si="7"/>
        <v>Tidak Memuaskan</v>
      </c>
    </row>
    <row r="30" spans="1:8" ht="15.75" customHeight="1" x14ac:dyDescent="0.2">
      <c r="A30" s="762"/>
      <c r="B30" s="1520" t="s">
        <v>1210</v>
      </c>
      <c r="C30" s="1521"/>
      <c r="D30" s="1521"/>
      <c r="E30" s="773">
        <f>'SSR PT 2015'!E126</f>
        <v>0.99999999999999989</v>
      </c>
      <c r="F30" s="755">
        <f>'SSR PT 2015'!L126</f>
        <v>0</v>
      </c>
      <c r="G30" s="754">
        <f t="shared" si="6"/>
        <v>0</v>
      </c>
      <c r="H30" s="754" t="str">
        <f t="shared" si="7"/>
        <v>Tidak Memuaskan</v>
      </c>
    </row>
    <row r="31" spans="1:8" ht="15.75" customHeight="1" x14ac:dyDescent="0.2">
      <c r="A31" s="762"/>
      <c r="B31" s="1520" t="s">
        <v>917</v>
      </c>
      <c r="C31" s="1521"/>
      <c r="D31" s="1521"/>
      <c r="E31" s="773">
        <f>'SSR PT 2015'!E137</f>
        <v>0.6</v>
      </c>
      <c r="F31" s="755">
        <f>'SSR PT 2015'!L137</f>
        <v>0</v>
      </c>
      <c r="G31" s="754">
        <f t="shared" si="6"/>
        <v>0</v>
      </c>
      <c r="H31" s="754" t="str">
        <f t="shared" si="7"/>
        <v>Tidak Memuaskan</v>
      </c>
    </row>
    <row r="32" spans="1:8" ht="15.75" x14ac:dyDescent="0.2">
      <c r="A32" s="1557" t="s">
        <v>927</v>
      </c>
      <c r="B32" s="1557"/>
      <c r="C32" s="1557"/>
      <c r="D32" s="1557"/>
      <c r="E32" s="774">
        <f>SUM(E33:E35)</f>
        <v>2</v>
      </c>
      <c r="F32" s="757">
        <f>SUM(F33:F35)</f>
        <v>0</v>
      </c>
      <c r="G32" s="749">
        <f t="shared" si="6"/>
        <v>0</v>
      </c>
      <c r="H32" s="748" t="str">
        <f t="shared" si="7"/>
        <v>Tidak Memuaskan</v>
      </c>
    </row>
    <row r="33" spans="1:8" ht="15.75" customHeight="1" x14ac:dyDescent="0.2">
      <c r="A33" s="1297"/>
      <c r="B33" s="1553" t="s">
        <v>928</v>
      </c>
      <c r="C33" s="1554"/>
      <c r="D33" s="1554"/>
      <c r="E33" s="773">
        <f>'SSR PT 2015'!E144</f>
        <v>0.72</v>
      </c>
      <c r="F33" s="755">
        <f>'SSR PT 2015'!L144</f>
        <v>0</v>
      </c>
      <c r="G33" s="754">
        <f t="shared" si="6"/>
        <v>0</v>
      </c>
      <c r="H33" s="754" t="str">
        <f t="shared" si="7"/>
        <v>Tidak Memuaskan</v>
      </c>
    </row>
    <row r="34" spans="1:8" ht="15.75" customHeight="1" x14ac:dyDescent="0.2">
      <c r="A34" s="762"/>
      <c r="B34" s="1520" t="s">
        <v>935</v>
      </c>
      <c r="C34" s="1521"/>
      <c r="D34" s="1521"/>
      <c r="E34" s="773">
        <f>'SSR PT 2015'!E150</f>
        <v>0.8</v>
      </c>
      <c r="F34" s="755">
        <f>'SSR PT 2015'!L150</f>
        <v>0</v>
      </c>
      <c r="G34" s="754">
        <f t="shared" si="6"/>
        <v>0</v>
      </c>
      <c r="H34" s="754" t="str">
        <f t="shared" si="7"/>
        <v>Tidak Memuaskan</v>
      </c>
    </row>
    <row r="35" spans="1:8" ht="15.75" customHeight="1" x14ac:dyDescent="0.2">
      <c r="A35" s="762"/>
      <c r="B35" s="1520" t="s">
        <v>942</v>
      </c>
      <c r="C35" s="1521"/>
      <c r="D35" s="1521"/>
      <c r="E35" s="773">
        <f>'SSR PT 2015'!E156</f>
        <v>0.48000000000000004</v>
      </c>
      <c r="F35" s="755">
        <f>'SSR PT 2015'!L156</f>
        <v>0</v>
      </c>
      <c r="G35" s="754">
        <f t="shared" si="6"/>
        <v>0</v>
      </c>
      <c r="H35" s="754" t="str">
        <f t="shared" si="7"/>
        <v>Tidak Memuaskan</v>
      </c>
    </row>
    <row r="36" spans="1:8" ht="15.75" x14ac:dyDescent="0.2">
      <c r="A36" s="1555" t="s">
        <v>946</v>
      </c>
      <c r="B36" s="1556"/>
      <c r="C36" s="1556"/>
      <c r="D36" s="1556"/>
      <c r="E36" s="775">
        <f>SUM(E37,E44,E52,E61,E65)</f>
        <v>59.998235294117649</v>
      </c>
      <c r="F36" s="761">
        <f>SUM(F37,F44,F52,F61,F65)</f>
        <v>0</v>
      </c>
      <c r="G36" s="752">
        <f t="shared" si="6"/>
        <v>0</v>
      </c>
      <c r="H36" s="751" t="str">
        <f t="shared" ref="H36:H43" si="8">IF(G36&gt;="TB","TB",IF(G36&gt;=90%,"Cemerlang",IF(G36&gt;=80%,"Baik",IF(G36&gt;=70%,"Memuaskan",IF(G36&gt;=60%,"Kurang Memuaskan","Tidak Memuaskan")))))</f>
        <v>Tidak Memuaskan</v>
      </c>
    </row>
    <row r="37" spans="1:8" ht="15.75" x14ac:dyDescent="0.2">
      <c r="A37" s="1557" t="s">
        <v>1216</v>
      </c>
      <c r="B37" s="1557"/>
      <c r="C37" s="1557"/>
      <c r="D37" s="1557"/>
      <c r="E37" s="774">
        <f>'SSR PT 2015'!E162</f>
        <v>14</v>
      </c>
      <c r="F37" s="757">
        <f>SUM(F38,F39,F40,F41,F42,F43)</f>
        <v>0</v>
      </c>
      <c r="G37" s="749">
        <f t="shared" ref="G37:G43" si="9">IF(E37=0,"TB",F37/E37)</f>
        <v>0</v>
      </c>
      <c r="H37" s="748" t="str">
        <f t="shared" si="8"/>
        <v>Tidak Memuaskan</v>
      </c>
    </row>
    <row r="38" spans="1:8" ht="18" customHeight="1" x14ac:dyDescent="0.2">
      <c r="A38" s="1298"/>
      <c r="B38" s="1553" t="s">
        <v>1395</v>
      </c>
      <c r="C38" s="1554"/>
      <c r="D38" s="1554"/>
      <c r="E38" s="773">
        <f>'SSR PT 2015'!E163</f>
        <v>3.5000000000000013</v>
      </c>
      <c r="F38" s="755">
        <f>'SSR PT 2015'!L163</f>
        <v>0</v>
      </c>
      <c r="G38" s="754">
        <f t="shared" si="9"/>
        <v>0</v>
      </c>
      <c r="H38" s="754" t="str">
        <f t="shared" si="8"/>
        <v>Tidak Memuaskan</v>
      </c>
    </row>
    <row r="39" spans="1:8" ht="18" customHeight="1" x14ac:dyDescent="0.2">
      <c r="A39" s="756"/>
      <c r="B39" s="1520" t="s">
        <v>1396</v>
      </c>
      <c r="C39" s="1521"/>
      <c r="D39" s="1521"/>
      <c r="E39" s="773">
        <f>'SSR PT 2015'!E179</f>
        <v>2.52</v>
      </c>
      <c r="F39" s="755">
        <f>'SSR PT 2015'!L179</f>
        <v>0</v>
      </c>
      <c r="G39" s="754">
        <f t="shared" si="9"/>
        <v>0</v>
      </c>
      <c r="H39" s="754" t="str">
        <f t="shared" si="8"/>
        <v>Tidak Memuaskan</v>
      </c>
    </row>
    <row r="40" spans="1:8" ht="18" customHeight="1" x14ac:dyDescent="0.2">
      <c r="A40" s="756"/>
      <c r="B40" s="1520" t="s">
        <v>1397</v>
      </c>
      <c r="C40" s="1521"/>
      <c r="D40" s="1521"/>
      <c r="E40" s="773">
        <f>'SSR PT 2015'!E194</f>
        <v>2.8</v>
      </c>
      <c r="F40" s="755">
        <f>'SSR PT 2015'!L194</f>
        <v>0</v>
      </c>
      <c r="G40" s="754">
        <f t="shared" si="9"/>
        <v>0</v>
      </c>
      <c r="H40" s="754" t="str">
        <f t="shared" si="8"/>
        <v>Tidak Memuaskan</v>
      </c>
    </row>
    <row r="41" spans="1:8" ht="18" customHeight="1" x14ac:dyDescent="0.2">
      <c r="A41" s="756"/>
      <c r="B41" s="1520" t="s">
        <v>1398</v>
      </c>
      <c r="C41" s="1521"/>
      <c r="D41" s="1521"/>
      <c r="E41" s="773">
        <f>'SSR PT 2015'!E205</f>
        <v>2.1</v>
      </c>
      <c r="F41" s="755">
        <f>'SSR PT 2015'!L205</f>
        <v>0</v>
      </c>
      <c r="G41" s="754">
        <f t="shared" si="9"/>
        <v>0</v>
      </c>
      <c r="H41" s="754" t="str">
        <f t="shared" si="8"/>
        <v>Tidak Memuaskan</v>
      </c>
    </row>
    <row r="42" spans="1:8" ht="18" customHeight="1" x14ac:dyDescent="0.2">
      <c r="A42" s="756"/>
      <c r="B42" s="1520" t="s">
        <v>1399</v>
      </c>
      <c r="C42" s="1521"/>
      <c r="D42" s="1521"/>
      <c r="E42" s="773">
        <f>'SSR PT 2015'!E214</f>
        <v>1.6800000000000002</v>
      </c>
      <c r="F42" s="755">
        <f>'SSR PT 2015'!L214</f>
        <v>0</v>
      </c>
      <c r="G42" s="754">
        <f t="shared" si="9"/>
        <v>0</v>
      </c>
      <c r="H42" s="754" t="str">
        <f t="shared" si="8"/>
        <v>Tidak Memuaskan</v>
      </c>
    </row>
    <row r="43" spans="1:8" ht="18" customHeight="1" x14ac:dyDescent="0.2">
      <c r="A43" s="756"/>
      <c r="B43" s="1520" t="s">
        <v>1218</v>
      </c>
      <c r="C43" s="1521"/>
      <c r="D43" s="1521"/>
      <c r="E43" s="773">
        <f>'SSR PT 2015'!E223</f>
        <v>1.4</v>
      </c>
      <c r="F43" s="755">
        <f>'SSR PT 2015'!L223</f>
        <v>0</v>
      </c>
      <c r="G43" s="754">
        <f t="shared" si="9"/>
        <v>0</v>
      </c>
      <c r="H43" s="754" t="str">
        <f t="shared" si="8"/>
        <v>Tidak Memuaskan</v>
      </c>
    </row>
    <row r="44" spans="1:8" ht="15.75" x14ac:dyDescent="0.2">
      <c r="A44" s="760" t="s">
        <v>1569</v>
      </c>
      <c r="B44" s="759"/>
      <c r="C44" s="758"/>
      <c r="D44" s="758"/>
      <c r="E44" s="774">
        <f>SUM(E45:E51)</f>
        <v>14.998235294117647</v>
      </c>
      <c r="F44" s="757">
        <f>SUM(F45:F51)</f>
        <v>0</v>
      </c>
      <c r="G44" s="749">
        <f t="shared" ref="G44:G51" si="10">IF(E44=0,"TB",F44/E44)</f>
        <v>0</v>
      </c>
      <c r="H44" s="748" t="str">
        <f t="shared" ref="H44:H51" si="11">IF(G44&gt;="TB","TB",IF(G44&gt;=90%,"Cemerlang",IF(G44&gt;=80%,"Baik",IF(G44&gt;=70%,"Memuaskan",IF(G44&gt;=60%,"Kurang Memuaskan","Tidak Memuaskan")))))</f>
        <v>Tidak Memuaskan</v>
      </c>
    </row>
    <row r="45" spans="1:8" ht="15.75" x14ac:dyDescent="0.2">
      <c r="A45" s="756"/>
      <c r="B45" s="1541" t="s">
        <v>1385</v>
      </c>
      <c r="C45" s="1541"/>
      <c r="D45" s="1542"/>
      <c r="E45" s="773">
        <f>'SSR PT 2015'!E231</f>
        <v>2.5</v>
      </c>
      <c r="F45" s="755">
        <f>'SSR PT 2015'!L231</f>
        <v>0</v>
      </c>
      <c r="G45" s="754">
        <f t="shared" si="10"/>
        <v>0</v>
      </c>
      <c r="H45" s="754" t="str">
        <f t="shared" si="11"/>
        <v>Tidak Memuaskan</v>
      </c>
    </row>
    <row r="46" spans="1:8" ht="15.75" x14ac:dyDescent="0.2">
      <c r="A46" s="756"/>
      <c r="B46" s="1541" t="s">
        <v>1487</v>
      </c>
      <c r="C46" s="1541"/>
      <c r="D46" s="1542"/>
      <c r="E46" s="773">
        <f>'SSR PT 2015'!E238</f>
        <v>2.25</v>
      </c>
      <c r="F46" s="755">
        <f>'SSR PT 2015'!L238</f>
        <v>0</v>
      </c>
      <c r="G46" s="754">
        <f t="shared" si="10"/>
        <v>0</v>
      </c>
      <c r="H46" s="754" t="str">
        <f t="shared" si="11"/>
        <v>Tidak Memuaskan</v>
      </c>
    </row>
    <row r="47" spans="1:8" ht="15.75" x14ac:dyDescent="0.2">
      <c r="A47" s="756"/>
      <c r="B47" s="1541" t="s">
        <v>1222</v>
      </c>
      <c r="C47" s="1541"/>
      <c r="D47" s="1542"/>
      <c r="E47" s="773">
        <f>'SSR PT 2015'!E245</f>
        <v>2.25</v>
      </c>
      <c r="F47" s="755">
        <f>'SSR PT 2015'!L245</f>
        <v>0</v>
      </c>
      <c r="G47" s="754">
        <f t="shared" si="10"/>
        <v>0</v>
      </c>
      <c r="H47" s="754" t="str">
        <f t="shared" si="11"/>
        <v>Tidak Memuaskan</v>
      </c>
    </row>
    <row r="48" spans="1:8" ht="15.75" customHeight="1" x14ac:dyDescent="0.2">
      <c r="A48" s="756"/>
      <c r="B48" s="1541" t="s">
        <v>1223</v>
      </c>
      <c r="C48" s="1541"/>
      <c r="D48" s="1542"/>
      <c r="E48" s="773">
        <f>'SSR PT 2015'!E253</f>
        <v>1.7499999999999998</v>
      </c>
      <c r="F48" s="755">
        <f>'SSR PT 2015'!L253</f>
        <v>0</v>
      </c>
      <c r="G48" s="754">
        <f t="shared" si="10"/>
        <v>0</v>
      </c>
      <c r="H48" s="754" t="str">
        <f t="shared" si="11"/>
        <v>Tidak Memuaskan</v>
      </c>
    </row>
    <row r="49" spans="1:8" ht="15.75" x14ac:dyDescent="0.2">
      <c r="A49" s="756"/>
      <c r="B49" s="1541" t="s">
        <v>1547</v>
      </c>
      <c r="C49" s="1541"/>
      <c r="D49" s="1542"/>
      <c r="E49" s="773">
        <f>'SSR PT 2015'!E263</f>
        <v>2.25</v>
      </c>
      <c r="F49" s="755">
        <f>'SSR PT 2015'!L263</f>
        <v>0</v>
      </c>
      <c r="G49" s="754">
        <f t="shared" si="10"/>
        <v>0</v>
      </c>
      <c r="H49" s="754" t="str">
        <f t="shared" si="11"/>
        <v>Tidak Memuaskan</v>
      </c>
    </row>
    <row r="50" spans="1:8" ht="15.75" x14ac:dyDescent="0.2">
      <c r="A50" s="756"/>
      <c r="B50" s="1541" t="s">
        <v>1556</v>
      </c>
      <c r="C50" s="1541"/>
      <c r="D50" s="1542"/>
      <c r="E50" s="773">
        <f>'SSR PT 2015'!E288</f>
        <v>1.7482352941176471</v>
      </c>
      <c r="F50" s="755">
        <f>'SSR PT 2015'!L288</f>
        <v>0</v>
      </c>
      <c r="G50" s="754">
        <f t="shared" si="10"/>
        <v>0</v>
      </c>
      <c r="H50" s="754" t="str">
        <f t="shared" si="11"/>
        <v>Tidak Memuaskan</v>
      </c>
    </row>
    <row r="51" spans="1:8" ht="15.75" customHeight="1" x14ac:dyDescent="0.2">
      <c r="A51" s="756"/>
      <c r="B51" s="1541" t="s">
        <v>1557</v>
      </c>
      <c r="C51" s="1541"/>
      <c r="D51" s="1542"/>
      <c r="E51" s="773">
        <f>'SSR PT 2015'!E317</f>
        <v>2.25</v>
      </c>
      <c r="F51" s="755">
        <f>'SSR PT 2015'!L317</f>
        <v>0</v>
      </c>
      <c r="G51" s="754">
        <f t="shared" si="10"/>
        <v>0</v>
      </c>
      <c r="H51" s="754" t="str">
        <f t="shared" si="11"/>
        <v>Tidak Memuaskan</v>
      </c>
    </row>
    <row r="52" spans="1:8" ht="15.75" x14ac:dyDescent="0.2">
      <c r="A52" s="760" t="s">
        <v>1570</v>
      </c>
      <c r="B52" s="759"/>
      <c r="C52" s="758"/>
      <c r="D52" s="758"/>
      <c r="E52" s="774">
        <f>SUM(E53:E60)</f>
        <v>15</v>
      </c>
      <c r="F52" s="757">
        <f>SUM(F53:F60)</f>
        <v>0</v>
      </c>
      <c r="G52" s="749">
        <f t="shared" ref="G52:G60" si="12">IF(E52=0,"TB",F52/E52)</f>
        <v>0</v>
      </c>
      <c r="H52" s="748" t="str">
        <f t="shared" ref="H52:H60" si="13">IF(G52&gt;="TB","TB",IF(G52&gt;=90%,"Cemerlang",IF(G52&gt;=80%,"Baik",IF(G52&gt;=70%,"Memuaskan",IF(G52&gt;=60%,"Kurang Memuaskan","Tidak Memuaskan")))))</f>
        <v>Tidak Memuaskan</v>
      </c>
    </row>
    <row r="53" spans="1:8" ht="15.75" customHeight="1" x14ac:dyDescent="0.2">
      <c r="A53" s="756"/>
      <c r="B53" s="1541" t="s">
        <v>1402</v>
      </c>
      <c r="C53" s="1541"/>
      <c r="D53" s="1542"/>
      <c r="E53" s="773">
        <f>'SSR PT 2015'!E325</f>
        <v>2.25</v>
      </c>
      <c r="F53" s="755">
        <f>'SSR PT 2015'!L325</f>
        <v>0</v>
      </c>
      <c r="G53" s="754">
        <f t="shared" si="12"/>
        <v>0</v>
      </c>
      <c r="H53" s="754" t="str">
        <f t="shared" si="13"/>
        <v>Tidak Memuaskan</v>
      </c>
    </row>
    <row r="54" spans="1:8" ht="15.75" customHeight="1" x14ac:dyDescent="0.2">
      <c r="A54" s="756"/>
      <c r="B54" s="1541" t="s">
        <v>1405</v>
      </c>
      <c r="C54" s="1541"/>
      <c r="D54" s="1542"/>
      <c r="E54" s="773">
        <f>'SSR PT 2015'!E333</f>
        <v>2.25</v>
      </c>
      <c r="F54" s="755">
        <f>'SSR PT 2015'!L333</f>
        <v>0</v>
      </c>
      <c r="G54" s="754">
        <f t="shared" si="12"/>
        <v>0</v>
      </c>
      <c r="H54" s="754" t="str">
        <f t="shared" si="13"/>
        <v>Tidak Memuaskan</v>
      </c>
    </row>
    <row r="55" spans="1:8" ht="15.75" customHeight="1" x14ac:dyDescent="0.2">
      <c r="A55" s="756"/>
      <c r="B55" s="1541" t="s">
        <v>1394</v>
      </c>
      <c r="C55" s="1541"/>
      <c r="D55" s="1542"/>
      <c r="E55" s="773">
        <f>'SSR PT 2015'!E342</f>
        <v>1.5</v>
      </c>
      <c r="F55" s="755">
        <f>'SSR PT 2015'!L342</f>
        <v>0</v>
      </c>
      <c r="G55" s="754">
        <f t="shared" si="12"/>
        <v>0</v>
      </c>
      <c r="H55" s="754" t="str">
        <f t="shared" si="13"/>
        <v>Tidak Memuaskan</v>
      </c>
    </row>
    <row r="56" spans="1:8" ht="15.75" customHeight="1" x14ac:dyDescent="0.2">
      <c r="A56" s="756"/>
      <c r="B56" s="1541" t="s">
        <v>1407</v>
      </c>
      <c r="C56" s="1541"/>
      <c r="D56" s="1542"/>
      <c r="E56" s="773">
        <f>'SSR PT 2015'!E351</f>
        <v>2.25</v>
      </c>
      <c r="F56" s="755">
        <f>'SSR PT 2015'!L351</f>
        <v>0</v>
      </c>
      <c r="G56" s="754">
        <f t="shared" si="12"/>
        <v>0</v>
      </c>
      <c r="H56" s="754" t="str">
        <f t="shared" si="13"/>
        <v>Tidak Memuaskan</v>
      </c>
    </row>
    <row r="57" spans="1:8" ht="15.75" customHeight="1" x14ac:dyDescent="0.2">
      <c r="A57" s="756"/>
      <c r="B57" s="1541" t="s">
        <v>1391</v>
      </c>
      <c r="C57" s="1541"/>
      <c r="D57" s="1542"/>
      <c r="E57" s="773">
        <f>'SSR PT 2015'!E359</f>
        <v>1.5</v>
      </c>
      <c r="F57" s="755">
        <f>'SSR PT 2015'!L359</f>
        <v>0</v>
      </c>
      <c r="G57" s="754">
        <f t="shared" si="12"/>
        <v>0</v>
      </c>
      <c r="H57" s="754" t="str">
        <f t="shared" si="13"/>
        <v>Tidak Memuaskan</v>
      </c>
    </row>
    <row r="58" spans="1:8" ht="15.75" customHeight="1" x14ac:dyDescent="0.2">
      <c r="A58" s="756"/>
      <c r="B58" s="1541" t="s">
        <v>1392</v>
      </c>
      <c r="C58" s="1541"/>
      <c r="D58" s="1542"/>
      <c r="E58" s="773">
        <f>'SSR PT 2015'!E368</f>
        <v>1.5</v>
      </c>
      <c r="F58" s="755">
        <f>'SSR PT 2015'!L368</f>
        <v>0</v>
      </c>
      <c r="G58" s="754">
        <f t="shared" si="12"/>
        <v>0</v>
      </c>
      <c r="H58" s="754" t="str">
        <f t="shared" si="13"/>
        <v>Tidak Memuaskan</v>
      </c>
    </row>
    <row r="59" spans="1:8" ht="15.75" customHeight="1" x14ac:dyDescent="0.2">
      <c r="A59" s="756"/>
      <c r="B59" s="1541" t="s">
        <v>1393</v>
      </c>
      <c r="C59" s="1541"/>
      <c r="D59" s="1542"/>
      <c r="E59" s="773">
        <f>'SSR PT 2015'!E377</f>
        <v>1.5000000000000002</v>
      </c>
      <c r="F59" s="755">
        <f>'SSR PT 2015'!L377</f>
        <v>0</v>
      </c>
      <c r="G59" s="754">
        <f t="shared" si="12"/>
        <v>0</v>
      </c>
      <c r="H59" s="754" t="str">
        <f t="shared" si="13"/>
        <v>Tidak Memuaskan</v>
      </c>
    </row>
    <row r="60" spans="1:8" ht="15.75" customHeight="1" x14ac:dyDescent="0.2">
      <c r="A60" s="756"/>
      <c r="B60" s="1558" t="s">
        <v>1058</v>
      </c>
      <c r="C60" s="1558"/>
      <c r="D60" s="1559"/>
      <c r="E60" s="773">
        <f>'SSR PT 2015'!E384</f>
        <v>2.25</v>
      </c>
      <c r="F60" s="755">
        <f>'SSR PT 2015'!L384</f>
        <v>0</v>
      </c>
      <c r="G60" s="754">
        <f t="shared" si="12"/>
        <v>0</v>
      </c>
      <c r="H60" s="754" t="str">
        <f t="shared" si="13"/>
        <v>Tidak Memuaskan</v>
      </c>
    </row>
    <row r="61" spans="1:8" ht="15.75" x14ac:dyDescent="0.2">
      <c r="A61" s="760" t="s">
        <v>1571</v>
      </c>
      <c r="B61" s="759"/>
      <c r="C61" s="758"/>
      <c r="D61" s="758"/>
      <c r="E61" s="774">
        <f>SUM(E62:E64)</f>
        <v>8</v>
      </c>
      <c r="F61" s="757">
        <f>SUM(F62:F64)</f>
        <v>0</v>
      </c>
      <c r="G61" s="749">
        <f>IF(E61=0,"TB",F61/E61)</f>
        <v>0</v>
      </c>
      <c r="H61" s="748" t="str">
        <f>IF(G61&gt;="TB","TB",IF(G61&gt;=90%,"Cemerlang",IF(G61&gt;=80%,"Baik",IF(G61&gt;=70%,"Memuaskan",IF(G61&gt;=60%,"Kurang Memuaskan","Tidak Memuaskan")))))</f>
        <v>Tidak Memuaskan</v>
      </c>
    </row>
    <row r="62" spans="1:8" ht="15.75" customHeight="1" x14ac:dyDescent="0.2">
      <c r="A62" s="756"/>
      <c r="B62" s="1558" t="s">
        <v>1326</v>
      </c>
      <c r="C62" s="1558"/>
      <c r="D62" s="1559"/>
      <c r="E62" s="773">
        <f>'SSR PT 2015'!E394</f>
        <v>2.64</v>
      </c>
      <c r="F62" s="755">
        <f>'SSR PT 2015'!L394</f>
        <v>0</v>
      </c>
      <c r="G62" s="754">
        <f>IF(E62=0,"TB",F62/E62)</f>
        <v>0</v>
      </c>
      <c r="H62" s="754" t="str">
        <f>IF(G62&gt;="TB","TB",IF(G62&gt;=90%,"Cemerlang",IF(G62&gt;=80%,"Baik",IF(G62&gt;=70%,"Memuaskan",IF(G62&gt;=60%,"Kurang Memuaskan","Tidak Memuaskan")))))</f>
        <v>Tidak Memuaskan</v>
      </c>
    </row>
    <row r="63" spans="1:8" ht="15.75" customHeight="1" x14ac:dyDescent="0.2">
      <c r="A63" s="756"/>
      <c r="B63" s="1558" t="s">
        <v>1389</v>
      </c>
      <c r="C63" s="1558"/>
      <c r="D63" s="1559"/>
      <c r="E63" s="773">
        <f>'SSR PT 2015'!E401</f>
        <v>2.9600000000000004</v>
      </c>
      <c r="F63" s="755">
        <f>'SSR PT 2015'!L401</f>
        <v>0</v>
      </c>
      <c r="G63" s="754">
        <f>IF(E63=0,"TB",F63/E63)</f>
        <v>0</v>
      </c>
      <c r="H63" s="754" t="str">
        <f>IF(G63&gt;="TB","TB",IF(G63&gt;=90%,"Cemerlang",IF(G63&gt;=80%,"Baik",IF(G63&gt;=70%,"Memuaskan",IF(G63&gt;=60%,"Kurang Memuaskan","Tidak Memuaskan")))))</f>
        <v>Tidak Memuaskan</v>
      </c>
    </row>
    <row r="64" spans="1:8" ht="15.75" customHeight="1" x14ac:dyDescent="0.2">
      <c r="A64" s="756"/>
      <c r="B64" s="1558" t="s">
        <v>1390</v>
      </c>
      <c r="C64" s="1558"/>
      <c r="D64" s="1559"/>
      <c r="E64" s="773">
        <f>'SSR PT 2015'!E413</f>
        <v>2.4000000000000004</v>
      </c>
      <c r="F64" s="755">
        <f>'SSR PT 2015'!L413</f>
        <v>0</v>
      </c>
      <c r="G64" s="754">
        <f>IF(E64=0,"TB",F64/E64)</f>
        <v>0</v>
      </c>
      <c r="H64" s="754" t="str">
        <f>IF(G64&gt;="TB","TB",IF(G64&gt;=90%,"Cemerlang",IF(G64&gt;=80%,"Baik",IF(G64&gt;=70%,"Memuaskan",IF(G64&gt;=60%,"Kurang Memuaskan","Tidak Memuaskan")))))</f>
        <v>Tidak Memuaskan</v>
      </c>
    </row>
    <row r="65" spans="1:8" ht="15.75" x14ac:dyDescent="0.2">
      <c r="A65" s="760" t="s">
        <v>1572</v>
      </c>
      <c r="B65" s="759"/>
      <c r="C65" s="758"/>
      <c r="D65" s="758"/>
      <c r="E65" s="774">
        <f>SUM(E66:E71)</f>
        <v>8</v>
      </c>
      <c r="F65" s="757">
        <f>SUM(F66:F71)</f>
        <v>0</v>
      </c>
      <c r="G65" s="749">
        <f t="shared" ref="G65:G69" si="14">IF(E65=0,"TB",F65/E65)</f>
        <v>0</v>
      </c>
      <c r="H65" s="748" t="str">
        <f t="shared" ref="H65:H71" si="15">IF(G65&gt;="TB","TB",IF(G65&gt;=90%,"Cemerlang",IF(G65&gt;=80%,"Baik",IF(G65&gt;=70%,"Memuaskan",IF(G65&gt;=60%,"Kurang Memuaskan","Tidak Memuaskan")))))</f>
        <v>Tidak Memuaskan</v>
      </c>
    </row>
    <row r="66" spans="1:8" ht="15.75" customHeight="1" x14ac:dyDescent="0.2">
      <c r="A66" s="756"/>
      <c r="B66" s="1558" t="s">
        <v>1386</v>
      </c>
      <c r="C66" s="1558"/>
      <c r="D66" s="1559"/>
      <c r="E66" s="773">
        <f>'SSR PT 2015'!E432</f>
        <v>1.6</v>
      </c>
      <c r="F66" s="755">
        <f>'SSR PT 2015'!L432</f>
        <v>0</v>
      </c>
      <c r="G66" s="754">
        <f t="shared" si="14"/>
        <v>0</v>
      </c>
      <c r="H66" s="754" t="str">
        <f t="shared" si="15"/>
        <v>Tidak Memuaskan</v>
      </c>
    </row>
    <row r="67" spans="1:8" ht="15.75" customHeight="1" x14ac:dyDescent="0.2">
      <c r="A67" s="756"/>
      <c r="B67" s="1558" t="s">
        <v>1387</v>
      </c>
      <c r="C67" s="1558"/>
      <c r="D67" s="1559"/>
      <c r="E67" s="773">
        <f>'SSR PT 2015'!E440</f>
        <v>1.6</v>
      </c>
      <c r="F67" s="755">
        <f>'SSR PT 2015'!L440</f>
        <v>0</v>
      </c>
      <c r="G67" s="754">
        <f>IF(E67=0,"TB",F67/E67)</f>
        <v>0</v>
      </c>
      <c r="H67" s="754" t="str">
        <f t="shared" si="15"/>
        <v>Tidak Memuaskan</v>
      </c>
    </row>
    <row r="68" spans="1:8" ht="15.75" customHeight="1" x14ac:dyDescent="0.2">
      <c r="A68" s="756"/>
      <c r="B68" s="1541" t="s">
        <v>1388</v>
      </c>
      <c r="C68" s="1541"/>
      <c r="D68" s="1542"/>
      <c r="E68" s="773">
        <f>'SSR PT 2015'!E449</f>
        <v>0.79999999999999993</v>
      </c>
      <c r="F68" s="755">
        <f>'SSR PT 2015'!L449</f>
        <v>0</v>
      </c>
      <c r="G68" s="754">
        <f t="shared" si="14"/>
        <v>0</v>
      </c>
      <c r="H68" s="754" t="str">
        <f t="shared" si="15"/>
        <v>Tidak Memuaskan</v>
      </c>
    </row>
    <row r="69" spans="1:8" ht="15.75" customHeight="1" x14ac:dyDescent="0.2">
      <c r="A69" s="756"/>
      <c r="B69" s="1558" t="s">
        <v>1243</v>
      </c>
      <c r="C69" s="1558"/>
      <c r="D69" s="1559"/>
      <c r="E69" s="773">
        <f>'SSR PT 2015'!E458</f>
        <v>2.2999999999999998</v>
      </c>
      <c r="F69" s="755">
        <f>'SSR PT 2015'!L458</f>
        <v>0</v>
      </c>
      <c r="G69" s="754">
        <f t="shared" si="14"/>
        <v>0</v>
      </c>
      <c r="H69" s="754" t="str">
        <f t="shared" si="15"/>
        <v>Tidak Memuaskan</v>
      </c>
    </row>
    <row r="70" spans="1:8" ht="15.75" customHeight="1" x14ac:dyDescent="0.2">
      <c r="A70" s="756"/>
      <c r="B70" s="1558" t="s">
        <v>1963</v>
      </c>
      <c r="C70" s="1558"/>
      <c r="D70" s="1559"/>
      <c r="E70" s="1222">
        <f>'SSR PT 2015'!E463</f>
        <v>0.2</v>
      </c>
      <c r="F70" s="1223">
        <f>'SSR PT 2015'!L463</f>
        <v>0</v>
      </c>
      <c r="G70" s="1224">
        <f t="shared" ref="G70:G82" si="16">IF(E70=0,"TB",F70/E70)</f>
        <v>0</v>
      </c>
      <c r="H70" s="1224" t="str">
        <f t="shared" si="15"/>
        <v>Tidak Memuaskan</v>
      </c>
    </row>
    <row r="71" spans="1:8" ht="15.75" customHeight="1" x14ac:dyDescent="0.2">
      <c r="A71" s="756"/>
      <c r="B71" s="1558" t="s">
        <v>1962</v>
      </c>
      <c r="C71" s="1558"/>
      <c r="D71" s="1559"/>
      <c r="E71" s="1222">
        <f>'SSR PT 2015'!E465</f>
        <v>1.5</v>
      </c>
      <c r="F71" s="1223">
        <f>'SSR PT 2015'!L465</f>
        <v>0</v>
      </c>
      <c r="G71" s="754">
        <f t="shared" si="16"/>
        <v>0</v>
      </c>
      <c r="H71" s="1224" t="str">
        <f t="shared" si="15"/>
        <v>Tidak Memuaskan</v>
      </c>
    </row>
    <row r="72" spans="1:8" ht="15.75" x14ac:dyDescent="0.2">
      <c r="A72" s="1545" t="s">
        <v>1112</v>
      </c>
      <c r="B72" s="1546"/>
      <c r="C72" s="1546"/>
      <c r="D72" s="1546"/>
      <c r="E72" s="776">
        <f>SUM(E73,E76,E78,E81)</f>
        <v>20</v>
      </c>
      <c r="F72" s="753">
        <f>SUM(F73,F76,F78,F81)</f>
        <v>0</v>
      </c>
      <c r="G72" s="752">
        <f t="shared" si="16"/>
        <v>0</v>
      </c>
      <c r="H72" s="751" t="str">
        <f t="shared" ref="H72:H82" si="17">IF(G72&gt;="TB","TB",IF(G72&gt;=90%,"Cemerlang",IF(G72&gt;=80%,"Baik",IF(G72&gt;=70%,"Memuaskan",IF(G72&gt;=60%,"Kurang Memuaskan","Tidak Memuaskan")))))</f>
        <v>Tidak Memuaskan</v>
      </c>
    </row>
    <row r="73" spans="1:8" ht="15.75" x14ac:dyDescent="0.2">
      <c r="A73" s="1543" t="s">
        <v>1113</v>
      </c>
      <c r="B73" s="1544"/>
      <c r="C73" s="1544"/>
      <c r="D73" s="1544"/>
      <c r="E73" s="777">
        <f>SUM(E74,E75)</f>
        <v>5</v>
      </c>
      <c r="F73" s="750">
        <f>SUM(F74,F75)</f>
        <v>0</v>
      </c>
      <c r="G73" s="749">
        <f t="shared" si="16"/>
        <v>0</v>
      </c>
      <c r="H73" s="748" t="str">
        <f t="shared" si="17"/>
        <v>Tidak Memuaskan</v>
      </c>
    </row>
    <row r="74" spans="1:8" ht="15.75" customHeight="1" x14ac:dyDescent="0.2">
      <c r="A74" s="756"/>
      <c r="B74" s="1541" t="s">
        <v>1115</v>
      </c>
      <c r="C74" s="1541"/>
      <c r="D74" s="1542"/>
      <c r="E74" s="773">
        <f>'SSR PT 2015'!E472</f>
        <v>1.4999999999999998</v>
      </c>
      <c r="F74" s="755">
        <f>'SSR PT 2015'!L472</f>
        <v>0</v>
      </c>
      <c r="G74" s="754">
        <f t="shared" si="16"/>
        <v>0</v>
      </c>
      <c r="H74" s="754" t="str">
        <f t="shared" si="17"/>
        <v>Tidak Memuaskan</v>
      </c>
    </row>
    <row r="75" spans="1:8" ht="15.75" customHeight="1" x14ac:dyDescent="0.2">
      <c r="A75" s="756"/>
      <c r="B75" s="1541" t="s">
        <v>1120</v>
      </c>
      <c r="C75" s="1541"/>
      <c r="D75" s="1560"/>
      <c r="E75" s="773">
        <f>'SSR PT 2015'!E476</f>
        <v>3.5000000000000004</v>
      </c>
      <c r="F75" s="755">
        <f>'SSR PT 2015'!L476</f>
        <v>0</v>
      </c>
      <c r="G75" s="754">
        <f t="shared" si="16"/>
        <v>0</v>
      </c>
      <c r="H75" s="754" t="str">
        <f t="shared" si="17"/>
        <v>Tidak Memuaskan</v>
      </c>
    </row>
    <row r="76" spans="1:8" ht="15.75" x14ac:dyDescent="0.2">
      <c r="A76" s="1547" t="s">
        <v>1137</v>
      </c>
      <c r="B76" s="1548"/>
      <c r="C76" s="1548"/>
      <c r="D76" s="1548"/>
      <c r="E76" s="777">
        <f>E77</f>
        <v>3</v>
      </c>
      <c r="F76" s="750">
        <f>F77</f>
        <v>0</v>
      </c>
      <c r="G76" s="749">
        <f t="shared" si="16"/>
        <v>0</v>
      </c>
      <c r="H76" s="748" t="str">
        <f t="shared" si="17"/>
        <v>Tidak Memuaskan</v>
      </c>
    </row>
    <row r="77" spans="1:8" ht="15.75" customHeight="1" x14ac:dyDescent="0.2">
      <c r="A77" s="756"/>
      <c r="B77" s="1541" t="s">
        <v>1573</v>
      </c>
      <c r="C77" s="1541"/>
      <c r="D77" s="1542"/>
      <c r="E77" s="773">
        <f>'SSR PT 2015'!E484</f>
        <v>3</v>
      </c>
      <c r="F77" s="755">
        <f>'SSR PT 2015'!L484</f>
        <v>0</v>
      </c>
      <c r="G77" s="754">
        <f t="shared" si="16"/>
        <v>0</v>
      </c>
      <c r="H77" s="754" t="str">
        <f t="shared" si="17"/>
        <v>Tidak Memuaskan</v>
      </c>
    </row>
    <row r="78" spans="1:8" ht="15.75" x14ac:dyDescent="0.2">
      <c r="A78" s="1549" t="s">
        <v>1161</v>
      </c>
      <c r="B78" s="1550"/>
      <c r="C78" s="1550"/>
      <c r="D78" s="1550"/>
      <c r="E78" s="777">
        <f>SUM(E79,E80)</f>
        <v>11</v>
      </c>
      <c r="F78" s="750">
        <f>SUM(F79,F80)</f>
        <v>0</v>
      </c>
      <c r="G78" s="749">
        <f t="shared" si="16"/>
        <v>0</v>
      </c>
      <c r="H78" s="748" t="str">
        <f t="shared" si="17"/>
        <v>Tidak Memuaskan</v>
      </c>
    </row>
    <row r="79" spans="1:8" ht="15.75" customHeight="1" x14ac:dyDescent="0.2">
      <c r="A79" s="756"/>
      <c r="B79" s="1541" t="s">
        <v>1162</v>
      </c>
      <c r="C79" s="1541"/>
      <c r="D79" s="1542"/>
      <c r="E79" s="773">
        <f>'SSR PT 2015'!E493</f>
        <v>3.3000000000000003</v>
      </c>
      <c r="F79" s="755">
        <f>'SSR PT 2015'!L493</f>
        <v>0</v>
      </c>
      <c r="G79" s="754">
        <f t="shared" si="16"/>
        <v>0</v>
      </c>
      <c r="H79" s="754" t="str">
        <f t="shared" si="17"/>
        <v>Tidak Memuaskan</v>
      </c>
    </row>
    <row r="80" spans="1:8" ht="15.75" customHeight="1" x14ac:dyDescent="0.2">
      <c r="A80" s="756"/>
      <c r="B80" s="1541" t="s">
        <v>1178</v>
      </c>
      <c r="C80" s="1541"/>
      <c r="D80" s="1542"/>
      <c r="E80" s="773">
        <f>'SSR PT 2015'!E503</f>
        <v>7.7</v>
      </c>
      <c r="F80" s="755">
        <f>'SSR PT 2015'!L503</f>
        <v>0</v>
      </c>
      <c r="G80" s="754">
        <f t="shared" si="16"/>
        <v>0</v>
      </c>
      <c r="H80" s="754" t="str">
        <f t="shared" si="17"/>
        <v>Tidak Memuaskan</v>
      </c>
    </row>
    <row r="81" spans="1:8" ht="15.75" x14ac:dyDescent="0.2">
      <c r="A81" s="1551" t="s">
        <v>1192</v>
      </c>
      <c r="B81" s="1552"/>
      <c r="C81" s="1552"/>
      <c r="D81" s="1552"/>
      <c r="E81" s="777">
        <f>E82</f>
        <v>1</v>
      </c>
      <c r="F81" s="750">
        <f>F82</f>
        <v>0</v>
      </c>
      <c r="G81" s="749">
        <f t="shared" si="16"/>
        <v>0</v>
      </c>
      <c r="H81" s="748" t="str">
        <f t="shared" si="17"/>
        <v>Tidak Memuaskan</v>
      </c>
    </row>
    <row r="82" spans="1:8" ht="15.75" customHeight="1" x14ac:dyDescent="0.2">
      <c r="A82" s="756"/>
      <c r="B82" s="1541" t="s">
        <v>1193</v>
      </c>
      <c r="C82" s="1541"/>
      <c r="D82" s="1560"/>
      <c r="E82" s="773">
        <f>'SSR PT 2015'!E511</f>
        <v>1</v>
      </c>
      <c r="F82" s="755">
        <f>'SSR PT 2015'!L511</f>
        <v>0</v>
      </c>
      <c r="G82" s="754">
        <f t="shared" si="16"/>
        <v>0</v>
      </c>
      <c r="H82" s="754" t="str">
        <f t="shared" si="17"/>
        <v>Tidak Memuaskan</v>
      </c>
    </row>
    <row r="83" spans="1:8" s="567" customFormat="1" ht="15.75" customHeight="1" x14ac:dyDescent="0.2">
      <c r="A83" s="1302"/>
      <c r="B83" s="1303"/>
      <c r="C83" s="1303"/>
      <c r="D83" s="1304"/>
      <c r="E83" s="1305"/>
      <c r="F83" s="1305"/>
      <c r="G83" s="1306"/>
      <c r="H83" s="1307"/>
    </row>
    <row r="84" spans="1:8" ht="78" customHeight="1" x14ac:dyDescent="0.2">
      <c r="A84" s="1540" t="s">
        <v>1563</v>
      </c>
      <c r="B84" s="1540"/>
      <c r="C84" s="1540"/>
      <c r="D84" s="1540"/>
      <c r="E84" s="747">
        <f>SUM(E5,E36,E72)</f>
        <v>99.998235294117649</v>
      </c>
      <c r="F84" s="747">
        <f>SUM(F5,F36,F72)</f>
        <v>0</v>
      </c>
      <c r="G84" s="746">
        <f>F84/E84</f>
        <v>0</v>
      </c>
      <c r="H84" s="745" t="str">
        <f>IF(G84="TB","TB",IF(G84&gt;=0.9,"5 Bintang",IF(G84&gt;=0.8,"4 Bintang",IF(G84&gt;=0.7,"3 Bintang",IF(G84&gt;=0.6,"2 Bintang",IF(G84&gt;=0.5,"1 Bintang","Tiada Bintang"))))))</f>
        <v>Tiada Bintang</v>
      </c>
    </row>
    <row r="86" spans="1:8" ht="45.75" customHeight="1" x14ac:dyDescent="0.2"/>
    <row r="87" spans="1:8" ht="20.25" customHeight="1" x14ac:dyDescent="0.2"/>
    <row r="88" spans="1:8" ht="28.5" customHeight="1" x14ac:dyDescent="0.2"/>
    <row r="89" spans="1:8" ht="46.5" customHeight="1" x14ac:dyDescent="0.2"/>
    <row r="90" spans="1:8" ht="25.5" customHeight="1" x14ac:dyDescent="0.2"/>
  </sheetData>
  <sheetProtection formatCells="0" formatColumns="0" formatRows="0" insertColumns="0" insertRows="0" insertHyperlinks="0" deleteColumns="0" deleteRows="0" autoFilter="0" pivotTables="0"/>
  <autoFilter ref="A4:H82"/>
  <mergeCells count="81">
    <mergeCell ref="B77:D77"/>
    <mergeCell ref="B79:D79"/>
    <mergeCell ref="B80:D80"/>
    <mergeCell ref="B82:D82"/>
    <mergeCell ref="B69:D69"/>
    <mergeCell ref="B70:D70"/>
    <mergeCell ref="B75:D75"/>
    <mergeCell ref="B74:D74"/>
    <mergeCell ref="B71:D71"/>
    <mergeCell ref="B66:D66"/>
    <mergeCell ref="B67:D67"/>
    <mergeCell ref="B68:D68"/>
    <mergeCell ref="B59:D59"/>
    <mergeCell ref="B60:D60"/>
    <mergeCell ref="B62:D62"/>
    <mergeCell ref="B63:D63"/>
    <mergeCell ref="B64:D64"/>
    <mergeCell ref="B16:D16"/>
    <mergeCell ref="B17:D17"/>
    <mergeCell ref="B55:D55"/>
    <mergeCell ref="B53:D53"/>
    <mergeCell ref="B54:D54"/>
    <mergeCell ref="B35:D35"/>
    <mergeCell ref="B23:D23"/>
    <mergeCell ref="B24:D24"/>
    <mergeCell ref="B25:D25"/>
    <mergeCell ref="B26:D26"/>
    <mergeCell ref="B28:D28"/>
    <mergeCell ref="B29:D29"/>
    <mergeCell ref="B31:D31"/>
    <mergeCell ref="A32:D32"/>
    <mergeCell ref="A37:D37"/>
    <mergeCell ref="B40:D40"/>
    <mergeCell ref="A36:D36"/>
    <mergeCell ref="B18:D18"/>
    <mergeCell ref="B19:D19"/>
    <mergeCell ref="B20:D20"/>
    <mergeCell ref="A21:D21"/>
    <mergeCell ref="A27:D27"/>
    <mergeCell ref="B33:D33"/>
    <mergeCell ref="B34:D34"/>
    <mergeCell ref="B22:D22"/>
    <mergeCell ref="B30:D30"/>
    <mergeCell ref="B58:D58"/>
    <mergeCell ref="B41:D41"/>
    <mergeCell ref="B38:D38"/>
    <mergeCell ref="B39:D39"/>
    <mergeCell ref="B42:D42"/>
    <mergeCell ref="B43:D43"/>
    <mergeCell ref="B11:D11"/>
    <mergeCell ref="A84:D84"/>
    <mergeCell ref="B45:D45"/>
    <mergeCell ref="B46:D46"/>
    <mergeCell ref="B47:D47"/>
    <mergeCell ref="B48:D48"/>
    <mergeCell ref="A73:D73"/>
    <mergeCell ref="A72:D72"/>
    <mergeCell ref="A76:D76"/>
    <mergeCell ref="A78:D78"/>
    <mergeCell ref="A81:D81"/>
    <mergeCell ref="B49:D49"/>
    <mergeCell ref="B50:D50"/>
    <mergeCell ref="B51:D51"/>
    <mergeCell ref="B56:D56"/>
    <mergeCell ref="B57:D57"/>
    <mergeCell ref="B14:D14"/>
    <mergeCell ref="B15:D15"/>
    <mergeCell ref="H1:H4"/>
    <mergeCell ref="G2:G3"/>
    <mergeCell ref="A1:A3"/>
    <mergeCell ref="B1:B3"/>
    <mergeCell ref="C1:D3"/>
    <mergeCell ref="E1:G1"/>
    <mergeCell ref="A6:D6"/>
    <mergeCell ref="A12:D12"/>
    <mergeCell ref="B13:D13"/>
    <mergeCell ref="A5:D5"/>
    <mergeCell ref="E2:F2"/>
    <mergeCell ref="B8:D8"/>
    <mergeCell ref="B9:D9"/>
    <mergeCell ref="B10:D10"/>
  </mergeCells>
  <printOptions horizontalCentered="1"/>
  <pageMargins left="0.51180555555555562" right="0.51180555555555562" top="0.98402777777777795" bottom="0.98402777777777795" header="0.51180555555555562" footer="0.51180555555555562"/>
  <pageSetup paperSize="9" scale="56" firstPageNumber="0" orientation="landscape" horizontalDpi="300" verticalDpi="300" r:id="rId1"/>
  <headerFooter alignWithMargins="0">
    <oddHeader>&amp;C&amp;"Arial,Bold"&amp;22RINGKASAN PEMARKAHAN PENILAIAN STAR RATING BAGI KUMPULAN WANG SIMPANAN PEKERJA</oddHeader>
    <oddFooter>&amp;LSource: &amp;A in &amp;FDate Printed:&amp;T, &amp;D&amp;CPage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0"/>
  <sheetViews>
    <sheetView topLeftCell="A2" zoomScale="60" zoomScaleNormal="60" workbookViewId="0">
      <selection activeCell="B39" sqref="B39:D39"/>
    </sheetView>
  </sheetViews>
  <sheetFormatPr defaultRowHeight="18" x14ac:dyDescent="0.25"/>
  <cols>
    <col min="2" max="2" width="20.42578125" customWidth="1"/>
    <col min="4" max="4" width="68.28515625" customWidth="1"/>
    <col min="5" max="5" width="13.140625" style="642" customWidth="1"/>
    <col min="6" max="6" width="18.42578125" style="642" customWidth="1"/>
    <col min="7" max="7" width="17.5703125" style="641" customWidth="1"/>
    <col min="8" max="8" width="17.42578125" style="598" customWidth="1"/>
    <col min="9" max="9" width="17.42578125" style="599" customWidth="1"/>
    <col min="10" max="10" width="17.42578125" style="598" customWidth="1"/>
    <col min="11" max="11" width="17.42578125" style="658" customWidth="1"/>
  </cols>
  <sheetData>
    <row r="2" spans="1:11" ht="36" x14ac:dyDescent="0.25">
      <c r="E2" s="664" t="s">
        <v>1287</v>
      </c>
      <c r="F2" s="649" t="s">
        <v>1288</v>
      </c>
      <c r="G2" s="650" t="s">
        <v>1289</v>
      </c>
      <c r="H2" s="650" t="s">
        <v>1289</v>
      </c>
      <c r="I2" s="651" t="s">
        <v>1288</v>
      </c>
      <c r="J2" s="650" t="s">
        <v>1289</v>
      </c>
      <c r="K2" s="650" t="s">
        <v>1289</v>
      </c>
    </row>
    <row r="3" spans="1:11" x14ac:dyDescent="0.25">
      <c r="A3" s="640" t="s">
        <v>16</v>
      </c>
      <c r="B3" s="637" t="s">
        <v>801</v>
      </c>
      <c r="C3" s="638"/>
      <c r="D3" s="639"/>
      <c r="E3" s="635">
        <f>E5+E23+E30+E36</f>
        <v>78</v>
      </c>
      <c r="F3" s="626">
        <v>20.000900000000001</v>
      </c>
      <c r="G3" s="636">
        <v>100</v>
      </c>
      <c r="H3" s="636"/>
      <c r="I3" s="626">
        <f>I5+I12+I23+I30+I36</f>
        <v>20</v>
      </c>
      <c r="J3" s="657"/>
      <c r="K3" s="657"/>
    </row>
    <row r="4" spans="1:11" x14ac:dyDescent="0.25">
      <c r="F4" s="643"/>
    </row>
    <row r="5" spans="1:11" x14ac:dyDescent="0.25">
      <c r="A5" s="1480" t="s">
        <v>753</v>
      </c>
      <c r="B5" s="1481"/>
      <c r="C5" s="1481"/>
      <c r="D5" s="1481"/>
      <c r="E5" s="604">
        <f>SUM(E6:E10)</f>
        <v>28</v>
      </c>
      <c r="F5" s="605">
        <v>5.4</v>
      </c>
      <c r="G5" s="606">
        <f>((F5/20)*100)</f>
        <v>27</v>
      </c>
      <c r="H5" s="606"/>
      <c r="I5" s="605">
        <v>5.4</v>
      </c>
      <c r="J5" s="606">
        <f>((I5/20)*100)</f>
        <v>27</v>
      </c>
      <c r="K5" s="659"/>
    </row>
    <row r="6" spans="1:11" x14ac:dyDescent="0.25">
      <c r="A6" s="538"/>
      <c r="B6" s="1482" t="s">
        <v>754</v>
      </c>
      <c r="C6" s="1483"/>
      <c r="D6" s="1483"/>
      <c r="E6" s="579">
        <v>4</v>
      </c>
      <c r="F6" s="580">
        <v>1.4</v>
      </c>
      <c r="G6" s="581"/>
      <c r="H6" s="581">
        <f>((F6/5.4)*100)</f>
        <v>25.925925925925924</v>
      </c>
      <c r="I6" s="580">
        <v>1.4</v>
      </c>
      <c r="J6" s="581"/>
      <c r="K6" s="581">
        <f>((I6/5.4)*100)</f>
        <v>25.925925925925924</v>
      </c>
    </row>
    <row r="7" spans="1:11" x14ac:dyDescent="0.25">
      <c r="A7" s="538"/>
      <c r="B7" s="582" t="s">
        <v>762</v>
      </c>
      <c r="C7" s="583"/>
      <c r="D7" s="583"/>
      <c r="E7" s="579">
        <v>12</v>
      </c>
      <c r="F7" s="580">
        <v>2.1</v>
      </c>
      <c r="G7" s="581"/>
      <c r="H7" s="581">
        <f t="shared" ref="H7:H10" si="0">((F7/5.4)*100)</f>
        <v>38.888888888888893</v>
      </c>
      <c r="I7" s="580">
        <v>2.1</v>
      </c>
      <c r="J7" s="581"/>
      <c r="K7" s="581">
        <f t="shared" ref="K7:K10" si="1">((I7/5.4)*100)</f>
        <v>38.888888888888893</v>
      </c>
    </row>
    <row r="8" spans="1:11" x14ac:dyDescent="0.25">
      <c r="A8" s="538"/>
      <c r="B8" s="1484" t="s">
        <v>111</v>
      </c>
      <c r="C8" s="1485"/>
      <c r="D8" s="1485"/>
      <c r="E8" s="579">
        <v>4</v>
      </c>
      <c r="F8" s="580">
        <v>0.6</v>
      </c>
      <c r="G8" s="581"/>
      <c r="H8" s="581">
        <f t="shared" si="0"/>
        <v>11.111111111111111</v>
      </c>
      <c r="I8" s="580">
        <v>0.6</v>
      </c>
      <c r="J8" s="581"/>
      <c r="K8" s="581">
        <f t="shared" si="1"/>
        <v>11.111111111111111</v>
      </c>
    </row>
    <row r="9" spans="1:11" x14ac:dyDescent="0.25">
      <c r="A9" s="539"/>
      <c r="B9" s="1486" t="s">
        <v>113</v>
      </c>
      <c r="C9" s="1487"/>
      <c r="D9" s="1487"/>
      <c r="E9" s="579">
        <v>4</v>
      </c>
      <c r="F9" s="580">
        <v>0.44999999999999996</v>
      </c>
      <c r="G9" s="581"/>
      <c r="H9" s="581">
        <f t="shared" si="0"/>
        <v>8.3333333333333321</v>
      </c>
      <c r="I9" s="580">
        <v>0.45</v>
      </c>
      <c r="J9" s="581"/>
      <c r="K9" s="581">
        <f t="shared" si="1"/>
        <v>8.3333333333333321</v>
      </c>
    </row>
    <row r="10" spans="1:11" x14ac:dyDescent="0.25">
      <c r="A10" s="538"/>
      <c r="B10" s="1488" t="s">
        <v>772</v>
      </c>
      <c r="C10" s="1487"/>
      <c r="D10" s="1487"/>
      <c r="E10" s="579">
        <v>4</v>
      </c>
      <c r="F10" s="580">
        <v>0.84799999999999998</v>
      </c>
      <c r="G10" s="581"/>
      <c r="H10" s="581">
        <f t="shared" si="0"/>
        <v>15.703703703703702</v>
      </c>
      <c r="I10" s="580">
        <v>0.85</v>
      </c>
      <c r="J10" s="581"/>
      <c r="K10" s="581">
        <f t="shared" si="1"/>
        <v>15.740740740740739</v>
      </c>
    </row>
    <row r="11" spans="1:11" x14ac:dyDescent="0.25">
      <c r="A11" s="537"/>
      <c r="B11" s="537"/>
      <c r="C11" s="537"/>
      <c r="D11" s="537"/>
      <c r="E11" s="644"/>
      <c r="F11" s="599"/>
      <c r="G11" s="598"/>
    </row>
    <row r="12" spans="1:11" x14ac:dyDescent="0.25">
      <c r="A12" s="1480" t="s">
        <v>114</v>
      </c>
      <c r="B12" s="1481"/>
      <c r="C12" s="1481"/>
      <c r="D12" s="1481"/>
      <c r="E12" s="604">
        <f>SUM(E13:E21)</f>
        <v>21</v>
      </c>
      <c r="F12" s="605">
        <v>5.3</v>
      </c>
      <c r="G12" s="606">
        <f>((F12/20)*100)</f>
        <v>26.5</v>
      </c>
      <c r="H12" s="606"/>
      <c r="I12" s="605">
        <f>SUM(I13:I21)</f>
        <v>5.42</v>
      </c>
      <c r="J12" s="606">
        <f>((I12/20)*100)</f>
        <v>27.1</v>
      </c>
      <c r="K12" s="659"/>
    </row>
    <row r="13" spans="1:11" s="578" customFormat="1" x14ac:dyDescent="0.25">
      <c r="A13" s="538"/>
      <c r="B13" s="1489" t="s">
        <v>1298</v>
      </c>
      <c r="C13" s="1490"/>
      <c r="D13" s="1490"/>
      <c r="E13" s="579">
        <v>1</v>
      </c>
      <c r="F13" s="580"/>
      <c r="G13" s="581"/>
      <c r="H13" s="581"/>
      <c r="I13" s="580">
        <v>0.12</v>
      </c>
      <c r="J13" s="581"/>
      <c r="K13" s="581">
        <f>((I13/5.42)*100)</f>
        <v>2.214022140221402</v>
      </c>
    </row>
    <row r="14" spans="1:11" x14ac:dyDescent="0.25">
      <c r="A14" s="538"/>
      <c r="B14" s="1489" t="s">
        <v>1290</v>
      </c>
      <c r="C14" s="1490"/>
      <c r="D14" s="1490"/>
      <c r="E14" s="579">
        <v>2</v>
      </c>
      <c r="F14" s="580">
        <v>0.5</v>
      </c>
      <c r="G14" s="581"/>
      <c r="H14" s="581">
        <f>((F14/5.3)*100)</f>
        <v>9.433962264150944</v>
      </c>
      <c r="I14" s="580">
        <v>0.5</v>
      </c>
      <c r="J14" s="581"/>
      <c r="K14" s="581">
        <f t="shared" ref="K14:K21" si="2">((I14/5.42)*100)</f>
        <v>9.2250922509225095</v>
      </c>
    </row>
    <row r="15" spans="1:11" x14ac:dyDescent="0.25">
      <c r="A15" s="538"/>
      <c r="B15" s="584" t="s">
        <v>1291</v>
      </c>
      <c r="C15" s="585"/>
      <c r="D15" s="585"/>
      <c r="E15" s="579">
        <v>4</v>
      </c>
      <c r="F15" s="580">
        <v>1.7</v>
      </c>
      <c r="G15" s="581"/>
      <c r="H15" s="581">
        <f t="shared" ref="H15:H21" si="3">((F15/5.3)*100)</f>
        <v>32.075471698113205</v>
      </c>
      <c r="I15" s="580">
        <v>1.7</v>
      </c>
      <c r="J15" s="581"/>
      <c r="K15" s="581">
        <f t="shared" si="2"/>
        <v>31.365313653136528</v>
      </c>
    </row>
    <row r="16" spans="1:11" x14ac:dyDescent="0.25">
      <c r="A16" s="538"/>
      <c r="B16" s="586" t="s">
        <v>1292</v>
      </c>
      <c r="C16" s="585"/>
      <c r="D16" s="585"/>
      <c r="E16" s="579">
        <v>4</v>
      </c>
      <c r="F16" s="580">
        <v>0.7</v>
      </c>
      <c r="G16" s="581"/>
      <c r="H16" s="581">
        <f t="shared" si="3"/>
        <v>13.20754716981132</v>
      </c>
      <c r="I16" s="580">
        <v>0.7</v>
      </c>
      <c r="J16" s="581"/>
      <c r="K16" s="581">
        <f t="shared" si="2"/>
        <v>12.915129151291513</v>
      </c>
    </row>
    <row r="17" spans="1:11" x14ac:dyDescent="0.25">
      <c r="A17" s="538"/>
      <c r="B17" s="586" t="s">
        <v>1293</v>
      </c>
      <c r="C17" s="585"/>
      <c r="D17" s="585"/>
      <c r="E17" s="579">
        <v>2</v>
      </c>
      <c r="F17" s="580">
        <v>0.8</v>
      </c>
      <c r="G17" s="581"/>
      <c r="H17" s="581">
        <f t="shared" si="3"/>
        <v>15.094339622641511</v>
      </c>
      <c r="I17" s="580">
        <v>0.8</v>
      </c>
      <c r="J17" s="581"/>
      <c r="K17" s="581">
        <f t="shared" si="2"/>
        <v>14.760147601476014</v>
      </c>
    </row>
    <row r="18" spans="1:11" x14ac:dyDescent="0.25">
      <c r="A18" s="538"/>
      <c r="B18" s="586" t="s">
        <v>1294</v>
      </c>
      <c r="C18" s="585"/>
      <c r="D18" s="585"/>
      <c r="E18" s="579">
        <v>1</v>
      </c>
      <c r="F18" s="580">
        <v>0.3</v>
      </c>
      <c r="G18" s="581"/>
      <c r="H18" s="581">
        <f t="shared" si="3"/>
        <v>5.6603773584905666</v>
      </c>
      <c r="I18" s="580">
        <v>0.3</v>
      </c>
      <c r="J18" s="581"/>
      <c r="K18" s="581">
        <f t="shared" si="2"/>
        <v>5.5350553505535052</v>
      </c>
    </row>
    <row r="19" spans="1:11" x14ac:dyDescent="0.25">
      <c r="A19" s="538"/>
      <c r="B19" s="586" t="s">
        <v>1295</v>
      </c>
      <c r="C19" s="585"/>
      <c r="D19" s="585"/>
      <c r="E19" s="579">
        <v>5</v>
      </c>
      <c r="F19" s="580">
        <v>0.7</v>
      </c>
      <c r="G19" s="581"/>
      <c r="H19" s="581">
        <f t="shared" si="3"/>
        <v>13.20754716981132</v>
      </c>
      <c r="I19" s="580">
        <v>0.7</v>
      </c>
      <c r="J19" s="581"/>
      <c r="K19" s="581">
        <f t="shared" si="2"/>
        <v>12.915129151291513</v>
      </c>
    </row>
    <row r="20" spans="1:11" x14ac:dyDescent="0.25">
      <c r="A20" s="538"/>
      <c r="B20" s="586" t="s">
        <v>1296</v>
      </c>
      <c r="C20" s="585"/>
      <c r="D20" s="585"/>
      <c r="E20" s="579">
        <v>1</v>
      </c>
      <c r="F20" s="580">
        <v>0.4</v>
      </c>
      <c r="G20" s="581"/>
      <c r="H20" s="581">
        <f t="shared" si="3"/>
        <v>7.5471698113207557</v>
      </c>
      <c r="I20" s="580">
        <v>0.4</v>
      </c>
      <c r="J20" s="581"/>
      <c r="K20" s="581">
        <f t="shared" si="2"/>
        <v>7.3800738007380069</v>
      </c>
    </row>
    <row r="21" spans="1:11" x14ac:dyDescent="0.25">
      <c r="A21" s="537"/>
      <c r="B21" s="586" t="s">
        <v>1297</v>
      </c>
      <c r="C21" s="585"/>
      <c r="D21" s="585"/>
      <c r="E21" s="579">
        <v>1</v>
      </c>
      <c r="F21" s="580">
        <v>0.2</v>
      </c>
      <c r="G21" s="581"/>
      <c r="H21" s="581">
        <f t="shared" si="3"/>
        <v>3.7735849056603779</v>
      </c>
      <c r="I21" s="580">
        <v>0.2</v>
      </c>
      <c r="J21" s="581"/>
      <c r="K21" s="581">
        <f t="shared" si="2"/>
        <v>3.6900369003690034</v>
      </c>
    </row>
    <row r="22" spans="1:11" x14ac:dyDescent="0.25">
      <c r="F22" s="643"/>
      <c r="I22" s="577"/>
      <c r="J22" s="603"/>
      <c r="K22" s="603"/>
    </row>
    <row r="23" spans="1:11" x14ac:dyDescent="0.25">
      <c r="A23" s="1480" t="s">
        <v>808</v>
      </c>
      <c r="B23" s="1481"/>
      <c r="C23" s="1481"/>
      <c r="D23" s="1481"/>
      <c r="E23" s="607">
        <f>SUM(E24:E28)</f>
        <v>24</v>
      </c>
      <c r="F23" s="608">
        <v>2.46</v>
      </c>
      <c r="G23" s="609">
        <f>((F23/20)*100)</f>
        <v>12.3</v>
      </c>
      <c r="H23" s="606"/>
      <c r="I23" s="605">
        <f>SUM(I24:I28)</f>
        <v>2.94</v>
      </c>
      <c r="J23" s="606">
        <f>((I23/20)*100)</f>
        <v>14.7</v>
      </c>
      <c r="K23" s="606"/>
    </row>
    <row r="24" spans="1:11" x14ac:dyDescent="0.25">
      <c r="A24" s="538" t="s">
        <v>1202</v>
      </c>
      <c r="B24" s="1489" t="s">
        <v>1286</v>
      </c>
      <c r="C24" s="1490"/>
      <c r="D24" s="1491"/>
      <c r="E24" s="610">
        <v>10</v>
      </c>
      <c r="F24" s="590">
        <v>0.56000000000000005</v>
      </c>
      <c r="G24" s="591"/>
      <c r="H24" s="581">
        <f>((F24/2.46)*100)</f>
        <v>22.764227642276424</v>
      </c>
      <c r="I24" s="580">
        <v>1.1399999999999999</v>
      </c>
      <c r="J24" s="581"/>
      <c r="K24" s="581">
        <f>((I24/2.94)*100)</f>
        <v>38.775510204081634</v>
      </c>
    </row>
    <row r="25" spans="1:11" x14ac:dyDescent="0.25">
      <c r="A25" s="538" t="s">
        <v>1203</v>
      </c>
      <c r="B25" s="1489" t="s">
        <v>833</v>
      </c>
      <c r="C25" s="1490"/>
      <c r="D25" s="1491"/>
      <c r="E25" s="610">
        <v>2</v>
      </c>
      <c r="F25" s="590">
        <v>0.4</v>
      </c>
      <c r="G25" s="591"/>
      <c r="H25" s="581">
        <f t="shared" ref="H25:H28" si="4">((F25/2.46)*100)</f>
        <v>16.260162601626018</v>
      </c>
      <c r="I25" s="580">
        <v>0.4</v>
      </c>
      <c r="J25" s="581"/>
      <c r="K25" s="581">
        <f t="shared" ref="K25:K28" si="5">((I25/2.94)*100)</f>
        <v>13.605442176870749</v>
      </c>
    </row>
    <row r="26" spans="1:11" x14ac:dyDescent="0.25">
      <c r="A26" s="538" t="s">
        <v>1204</v>
      </c>
      <c r="B26" s="1477" t="s">
        <v>840</v>
      </c>
      <c r="C26" s="1478"/>
      <c r="D26" s="1479"/>
      <c r="E26" s="610">
        <v>8</v>
      </c>
      <c r="F26" s="590">
        <v>0.5</v>
      </c>
      <c r="G26" s="591"/>
      <c r="H26" s="581">
        <f t="shared" si="4"/>
        <v>20.325203252032519</v>
      </c>
      <c r="I26" s="580">
        <v>0.5</v>
      </c>
      <c r="J26" s="581"/>
      <c r="K26" s="581">
        <f t="shared" si="5"/>
        <v>17.006802721088434</v>
      </c>
    </row>
    <row r="27" spans="1:11" x14ac:dyDescent="0.25">
      <c r="A27" s="538" t="s">
        <v>1205</v>
      </c>
      <c r="B27" s="1489" t="s">
        <v>871</v>
      </c>
      <c r="C27" s="1490"/>
      <c r="D27" s="1491"/>
      <c r="E27" s="610">
        <v>2</v>
      </c>
      <c r="F27" s="590">
        <v>0.5</v>
      </c>
      <c r="G27" s="591"/>
      <c r="H27" s="581">
        <f t="shared" si="4"/>
        <v>20.325203252032519</v>
      </c>
      <c r="I27" s="580">
        <v>0.4</v>
      </c>
      <c r="J27" s="581"/>
      <c r="K27" s="581">
        <f t="shared" si="5"/>
        <v>13.605442176870749</v>
      </c>
    </row>
    <row r="28" spans="1:11" x14ac:dyDescent="0.25">
      <c r="A28" s="538" t="s">
        <v>1206</v>
      </c>
      <c r="B28" s="1489" t="s">
        <v>874</v>
      </c>
      <c r="C28" s="1490"/>
      <c r="D28" s="1491"/>
      <c r="E28" s="610">
        <v>2</v>
      </c>
      <c r="F28" s="590">
        <v>0.5</v>
      </c>
      <c r="G28" s="591"/>
      <c r="H28" s="581">
        <f t="shared" si="4"/>
        <v>20.325203252032519</v>
      </c>
      <c r="I28" s="580">
        <v>0.5</v>
      </c>
      <c r="J28" s="581"/>
      <c r="K28" s="581">
        <f t="shared" si="5"/>
        <v>17.006802721088434</v>
      </c>
    </row>
    <row r="29" spans="1:11" x14ac:dyDescent="0.25">
      <c r="A29" s="541"/>
      <c r="B29" s="540"/>
      <c r="C29" s="541"/>
      <c r="D29" s="542"/>
      <c r="E29" s="645"/>
      <c r="F29" s="646"/>
      <c r="G29" s="576"/>
    </row>
    <row r="30" spans="1:11" x14ac:dyDescent="0.25">
      <c r="A30" s="1480" t="s">
        <v>877</v>
      </c>
      <c r="B30" s="1481"/>
      <c r="C30" s="1481"/>
      <c r="D30" s="1481"/>
      <c r="E30" s="607">
        <f>SUM(E31:E34)</f>
        <v>16</v>
      </c>
      <c r="F30" s="608">
        <v>2.2400000000000002</v>
      </c>
      <c r="G30" s="609">
        <f>((F30/20)*100)</f>
        <v>11.200000000000001</v>
      </c>
      <c r="H30" s="606"/>
      <c r="I30" s="605">
        <v>2.2400000000000002</v>
      </c>
      <c r="J30" s="606">
        <f>((I30/20)*100)</f>
        <v>11.200000000000001</v>
      </c>
      <c r="K30" s="606"/>
    </row>
    <row r="31" spans="1:11" x14ac:dyDescent="0.25">
      <c r="A31" s="587" t="s">
        <v>1207</v>
      </c>
      <c r="B31" s="1497" t="s">
        <v>879</v>
      </c>
      <c r="C31" s="1497"/>
      <c r="D31" s="1497"/>
      <c r="E31" s="589">
        <v>1</v>
      </c>
      <c r="F31" s="590">
        <v>0.2</v>
      </c>
      <c r="G31" s="591"/>
      <c r="H31" s="581">
        <f>((F31/2.24)*100)</f>
        <v>8.9285714285714288</v>
      </c>
      <c r="I31" s="580">
        <v>0.2</v>
      </c>
      <c r="J31" s="581"/>
      <c r="K31" s="581">
        <f>((I31/2.24)*100)</f>
        <v>8.9285714285714288</v>
      </c>
    </row>
    <row r="32" spans="1:11" x14ac:dyDescent="0.25">
      <c r="A32" s="587"/>
      <c r="B32" s="1497" t="s">
        <v>1208</v>
      </c>
      <c r="C32" s="1497"/>
      <c r="D32" s="1497"/>
      <c r="E32" s="589">
        <v>1</v>
      </c>
      <c r="F32" s="590">
        <v>0.74</v>
      </c>
      <c r="G32" s="591"/>
      <c r="H32" s="581">
        <f t="shared" ref="H32:H34" si="6">((F32/2.24)*100)</f>
        <v>33.035714285714285</v>
      </c>
      <c r="I32" s="580">
        <v>0.74</v>
      </c>
      <c r="J32" s="581"/>
      <c r="K32" s="581">
        <f t="shared" ref="K32:K34" si="7">((I32/2.24)*100)</f>
        <v>33.035714285714285</v>
      </c>
    </row>
    <row r="33" spans="1:14" x14ac:dyDescent="0.25">
      <c r="A33" s="587" t="s">
        <v>1209</v>
      </c>
      <c r="B33" s="1497" t="s">
        <v>1210</v>
      </c>
      <c r="C33" s="1497"/>
      <c r="D33" s="1497"/>
      <c r="E33" s="589">
        <v>6</v>
      </c>
      <c r="F33" s="590">
        <v>0.54</v>
      </c>
      <c r="G33" s="591"/>
      <c r="H33" s="581">
        <f t="shared" si="6"/>
        <v>24.107142857142858</v>
      </c>
      <c r="I33" s="580">
        <v>0.54</v>
      </c>
      <c r="J33" s="581"/>
      <c r="K33" s="581">
        <f t="shared" si="7"/>
        <v>24.107142857142858</v>
      </c>
    </row>
    <row r="34" spans="1:14" x14ac:dyDescent="0.25">
      <c r="A34" s="587" t="s">
        <v>1211</v>
      </c>
      <c r="B34" s="1499" t="s">
        <v>917</v>
      </c>
      <c r="C34" s="1499"/>
      <c r="D34" s="1499"/>
      <c r="E34" s="592">
        <v>8</v>
      </c>
      <c r="F34" s="590">
        <v>0.76</v>
      </c>
      <c r="G34" s="591"/>
      <c r="H34" s="581">
        <f t="shared" si="6"/>
        <v>33.928571428571423</v>
      </c>
      <c r="I34" s="580">
        <v>0.76</v>
      </c>
      <c r="J34" s="581"/>
      <c r="K34" s="581">
        <f t="shared" si="7"/>
        <v>33.928571428571423</v>
      </c>
    </row>
    <row r="35" spans="1:14" x14ac:dyDescent="0.25">
      <c r="A35" s="543"/>
      <c r="B35" s="588"/>
      <c r="C35" s="588"/>
      <c r="D35" s="588"/>
      <c r="E35" s="562"/>
      <c r="F35" s="611"/>
      <c r="G35" s="572"/>
    </row>
    <row r="36" spans="1:14" x14ac:dyDescent="0.25">
      <c r="A36" s="1565" t="s">
        <v>927</v>
      </c>
      <c r="B36" s="1566"/>
      <c r="C36" s="1566"/>
      <c r="D36" s="1566"/>
      <c r="E36" s="607">
        <f>SUM(E37:E39)</f>
        <v>10</v>
      </c>
      <c r="F36" s="608">
        <v>4.5999999999999996</v>
      </c>
      <c r="G36" s="609">
        <f>((F36/20)*100)</f>
        <v>23</v>
      </c>
      <c r="H36" s="606"/>
      <c r="I36" s="605">
        <v>4</v>
      </c>
      <c r="J36" s="606">
        <f>((I36/20)*100)</f>
        <v>20</v>
      </c>
      <c r="K36" s="606"/>
    </row>
    <row r="37" spans="1:14" x14ac:dyDescent="0.25">
      <c r="A37" s="587" t="s">
        <v>1212</v>
      </c>
      <c r="B37" s="1497" t="s">
        <v>928</v>
      </c>
      <c r="C37" s="1497"/>
      <c r="D37" s="1497"/>
      <c r="E37" s="589">
        <v>4</v>
      </c>
      <c r="F37" s="590">
        <v>3</v>
      </c>
      <c r="G37" s="591"/>
      <c r="H37" s="581">
        <f>((F37/4.6)*100)</f>
        <v>65.217391304347828</v>
      </c>
      <c r="I37" s="580">
        <v>2.4</v>
      </c>
      <c r="J37" s="581"/>
      <c r="K37" s="581">
        <f>((I37/4)*100)</f>
        <v>60</v>
      </c>
    </row>
    <row r="38" spans="1:14" x14ac:dyDescent="0.25">
      <c r="A38" s="587" t="s">
        <v>1213</v>
      </c>
      <c r="B38" s="1497" t="s">
        <v>935</v>
      </c>
      <c r="C38" s="1497"/>
      <c r="D38" s="1497"/>
      <c r="E38" s="589">
        <v>4</v>
      </c>
      <c r="F38" s="590">
        <v>1.2</v>
      </c>
      <c r="G38" s="591"/>
      <c r="H38" s="581">
        <f t="shared" ref="H38:H39" si="8">((F38/4.6)*100)</f>
        <v>26.086956521739129</v>
      </c>
      <c r="I38" s="580">
        <v>1.2</v>
      </c>
      <c r="J38" s="581"/>
      <c r="K38" s="581">
        <f t="shared" ref="K38:K39" si="9">((I38/4)*100)</f>
        <v>30</v>
      </c>
    </row>
    <row r="39" spans="1:14" x14ac:dyDescent="0.25">
      <c r="A39" s="587" t="s">
        <v>1214</v>
      </c>
      <c r="B39" s="1497" t="s">
        <v>942</v>
      </c>
      <c r="C39" s="1497"/>
      <c r="D39" s="1497"/>
      <c r="E39" s="589">
        <v>2</v>
      </c>
      <c r="F39" s="590">
        <v>0.4</v>
      </c>
      <c r="G39" s="591"/>
      <c r="H39" s="581">
        <f t="shared" si="8"/>
        <v>8.6956521739130448</v>
      </c>
      <c r="I39" s="580">
        <v>0.4</v>
      </c>
      <c r="J39" s="581"/>
      <c r="K39" s="581">
        <f t="shared" si="9"/>
        <v>10</v>
      </c>
    </row>
    <row r="40" spans="1:14" s="567" customFormat="1" x14ac:dyDescent="0.25">
      <c r="A40" s="568"/>
      <c r="B40" s="569"/>
      <c r="C40" s="569"/>
      <c r="D40" s="569"/>
      <c r="E40" s="570"/>
      <c r="F40" s="571"/>
      <c r="G40" s="573"/>
      <c r="H40" s="603"/>
      <c r="I40" s="577"/>
      <c r="J40" s="603"/>
      <c r="K40" s="660"/>
    </row>
    <row r="41" spans="1:14" x14ac:dyDescent="0.25">
      <c r="A41" s="640" t="s">
        <v>41</v>
      </c>
      <c r="B41" s="638" t="s">
        <v>1215</v>
      </c>
      <c r="C41" s="638"/>
      <c r="D41" s="639"/>
      <c r="E41" s="635">
        <f>E43+E63+E73+E78</f>
        <v>140</v>
      </c>
      <c r="F41" s="626">
        <v>60</v>
      </c>
      <c r="G41" s="636"/>
      <c r="H41" s="636"/>
      <c r="I41" s="626">
        <f>I43+I52+I63+I73+I78</f>
        <v>60</v>
      </c>
      <c r="J41" s="657"/>
      <c r="K41" s="661"/>
    </row>
    <row r="42" spans="1:14" s="567" customFormat="1" x14ac:dyDescent="0.25">
      <c r="E42" s="602"/>
      <c r="F42" s="577"/>
      <c r="G42" s="603"/>
      <c r="H42" s="603"/>
      <c r="I42" s="577"/>
      <c r="J42" s="603"/>
      <c r="K42" s="660"/>
    </row>
    <row r="43" spans="1:14" x14ac:dyDescent="0.25">
      <c r="A43" s="1492" t="s">
        <v>1216</v>
      </c>
      <c r="B43" s="1493"/>
      <c r="C43" s="1493"/>
      <c r="D43" s="1493"/>
      <c r="E43" s="604">
        <f>SUM(E44:E49)</f>
        <v>48</v>
      </c>
      <c r="F43" s="608">
        <v>14</v>
      </c>
      <c r="G43" s="609">
        <f>((F43/60)*100)</f>
        <v>23.333333333333332</v>
      </c>
      <c r="H43" s="606"/>
      <c r="I43" s="605">
        <f>SUM(I44:I49)</f>
        <v>14</v>
      </c>
      <c r="J43" s="606">
        <f>((I43/60)*100)</f>
        <v>23.333333333333332</v>
      </c>
      <c r="K43" s="606"/>
      <c r="L43" t="s">
        <v>1246</v>
      </c>
    </row>
    <row r="44" spans="1:14" x14ac:dyDescent="0.25">
      <c r="A44" s="593"/>
      <c r="B44" s="1502" t="s">
        <v>948</v>
      </c>
      <c r="C44" s="1502"/>
      <c r="D44" s="1502"/>
      <c r="E44" s="579">
        <v>13</v>
      </c>
      <c r="F44" s="595">
        <v>3.5</v>
      </c>
      <c r="G44" s="596"/>
      <c r="H44" s="581">
        <f>((F44/14)*100)</f>
        <v>25</v>
      </c>
      <c r="I44" s="580">
        <v>3.5</v>
      </c>
      <c r="J44" s="581"/>
      <c r="K44" s="581">
        <f>((I44/14)*100)</f>
        <v>25</v>
      </c>
      <c r="L44" s="560" t="s">
        <v>1247</v>
      </c>
      <c r="M44" s="560">
        <v>25</v>
      </c>
      <c r="N44" s="560">
        <f>((M44/100)*14)</f>
        <v>3.5</v>
      </c>
    </row>
    <row r="45" spans="1:14" x14ac:dyDescent="0.25">
      <c r="A45" s="594"/>
      <c r="B45" s="1502" t="s">
        <v>1329</v>
      </c>
      <c r="C45" s="1502"/>
      <c r="D45" s="1502"/>
      <c r="E45" s="579">
        <v>11</v>
      </c>
      <c r="F45" s="595">
        <v>2.8</v>
      </c>
      <c r="G45" s="596"/>
      <c r="H45" s="581">
        <f t="shared" ref="H45:H49" si="10">((F45/14)*100)</f>
        <v>20</v>
      </c>
      <c r="I45" s="580">
        <v>2.52</v>
      </c>
      <c r="J45" s="581"/>
      <c r="K45" s="581">
        <f t="shared" ref="K45:K49" si="11">((I45/14)*100)</f>
        <v>18</v>
      </c>
      <c r="L45" s="560" t="s">
        <v>1248</v>
      </c>
      <c r="M45" s="560">
        <v>20</v>
      </c>
      <c r="N45" s="560">
        <f t="shared" ref="N45:N49" si="12">((M45/100)*14)</f>
        <v>2.8000000000000003</v>
      </c>
    </row>
    <row r="46" spans="1:14" x14ac:dyDescent="0.25">
      <c r="A46" s="594"/>
      <c r="B46" s="1502" t="s">
        <v>1330</v>
      </c>
      <c r="C46" s="1502"/>
      <c r="D46" s="1502"/>
      <c r="E46" s="579">
        <v>8</v>
      </c>
      <c r="F46" s="595">
        <v>2.52</v>
      </c>
      <c r="G46" s="596"/>
      <c r="H46" s="581">
        <f t="shared" si="10"/>
        <v>18</v>
      </c>
      <c r="I46" s="580">
        <v>2.8</v>
      </c>
      <c r="J46" s="581"/>
      <c r="K46" s="581">
        <f t="shared" si="11"/>
        <v>20</v>
      </c>
      <c r="L46" s="560" t="s">
        <v>1249</v>
      </c>
      <c r="M46" s="560">
        <v>18</v>
      </c>
      <c r="N46" s="560">
        <f t="shared" si="12"/>
        <v>2.52</v>
      </c>
    </row>
    <row r="47" spans="1:14" x14ac:dyDescent="0.25">
      <c r="A47" s="594"/>
      <c r="B47" s="1502" t="s">
        <v>969</v>
      </c>
      <c r="C47" s="1502"/>
      <c r="D47" s="1502"/>
      <c r="E47" s="579">
        <v>6</v>
      </c>
      <c r="F47" s="595">
        <v>2.1</v>
      </c>
      <c r="G47" s="596"/>
      <c r="H47" s="581">
        <f t="shared" si="10"/>
        <v>15</v>
      </c>
      <c r="I47" s="580">
        <v>2.1</v>
      </c>
      <c r="J47" s="581"/>
      <c r="K47" s="581">
        <f t="shared" si="11"/>
        <v>15</v>
      </c>
      <c r="L47" s="560" t="s">
        <v>1250</v>
      </c>
      <c r="M47" s="560">
        <v>15</v>
      </c>
      <c r="N47" s="560">
        <f t="shared" si="12"/>
        <v>2.1</v>
      </c>
    </row>
    <row r="48" spans="1:14" x14ac:dyDescent="0.25">
      <c r="A48" s="594"/>
      <c r="B48" s="1502" t="s">
        <v>1217</v>
      </c>
      <c r="C48" s="1502"/>
      <c r="D48" s="1502"/>
      <c r="E48" s="579">
        <v>6</v>
      </c>
      <c r="F48" s="595">
        <v>1.68</v>
      </c>
      <c r="G48" s="596"/>
      <c r="H48" s="581">
        <f t="shared" si="10"/>
        <v>12</v>
      </c>
      <c r="I48" s="580">
        <v>1.68</v>
      </c>
      <c r="J48" s="581"/>
      <c r="K48" s="581">
        <f t="shared" si="11"/>
        <v>12</v>
      </c>
      <c r="L48" s="561" t="s">
        <v>1251</v>
      </c>
      <c r="M48" s="560">
        <v>12</v>
      </c>
      <c r="N48" s="560">
        <f t="shared" si="12"/>
        <v>1.68</v>
      </c>
    </row>
    <row r="49" spans="1:14" x14ac:dyDescent="0.25">
      <c r="A49" s="594"/>
      <c r="B49" s="1502" t="s">
        <v>1218</v>
      </c>
      <c r="C49" s="1502"/>
      <c r="D49" s="1502"/>
      <c r="E49" s="579">
        <v>4</v>
      </c>
      <c r="F49" s="595">
        <v>1.4</v>
      </c>
      <c r="G49" s="596"/>
      <c r="H49" s="581">
        <f t="shared" si="10"/>
        <v>10</v>
      </c>
      <c r="I49" s="580">
        <v>1.4</v>
      </c>
      <c r="J49" s="581"/>
      <c r="K49" s="581">
        <f t="shared" si="11"/>
        <v>10</v>
      </c>
      <c r="L49" s="561" t="s">
        <v>1252</v>
      </c>
      <c r="M49" s="561">
        <v>10</v>
      </c>
      <c r="N49" s="560">
        <f t="shared" si="12"/>
        <v>1.4000000000000001</v>
      </c>
    </row>
    <row r="50" spans="1:14" x14ac:dyDescent="0.25">
      <c r="E50" s="643"/>
      <c r="F50" s="643"/>
      <c r="M50">
        <f>SUM(M44:M49)</f>
        <v>100</v>
      </c>
      <c r="N50">
        <f t="shared" ref="N50" si="13">((M50/100)*14)</f>
        <v>14</v>
      </c>
    </row>
    <row r="51" spans="1:14" x14ac:dyDescent="0.25">
      <c r="F51" s="643"/>
    </row>
    <row r="52" spans="1:14" x14ac:dyDescent="0.25">
      <c r="A52" s="1503" t="s">
        <v>1219</v>
      </c>
      <c r="B52" s="1504"/>
      <c r="C52" s="1504"/>
      <c r="D52" s="1504"/>
      <c r="E52" s="612">
        <f>SUM(E53:E61)</f>
        <v>66</v>
      </c>
      <c r="F52" s="613">
        <v>14</v>
      </c>
      <c r="G52" s="614">
        <f>((F52/60)*100)</f>
        <v>23.333333333333332</v>
      </c>
      <c r="H52" s="606"/>
      <c r="I52" s="605">
        <f>SUM(I53:I61)</f>
        <v>14</v>
      </c>
      <c r="J52" s="606">
        <f>((I52/60)*100)</f>
        <v>23.333333333333332</v>
      </c>
      <c r="K52" s="606"/>
    </row>
    <row r="53" spans="1:14" x14ac:dyDescent="0.25">
      <c r="A53" s="593"/>
      <c r="B53" s="1502" t="s">
        <v>1220</v>
      </c>
      <c r="C53" s="1502"/>
      <c r="D53" s="1502"/>
      <c r="E53" s="597">
        <v>4</v>
      </c>
      <c r="F53" s="595">
        <v>1.35</v>
      </c>
      <c r="G53" s="596"/>
      <c r="H53" s="581">
        <f>((F53/14)*100)</f>
        <v>9.6428571428571441</v>
      </c>
      <c r="I53" s="580">
        <v>1.35</v>
      </c>
      <c r="J53" s="581"/>
      <c r="K53" s="581">
        <f>((I53/14)*100)</f>
        <v>9.6428571428571441</v>
      </c>
    </row>
    <row r="54" spans="1:14" x14ac:dyDescent="0.25">
      <c r="A54" s="594"/>
      <c r="B54" s="1502" t="s">
        <v>1221</v>
      </c>
      <c r="C54" s="1502"/>
      <c r="D54" s="1502"/>
      <c r="E54" s="597">
        <v>4</v>
      </c>
      <c r="F54" s="595">
        <v>1.35</v>
      </c>
      <c r="G54" s="596"/>
      <c r="H54" s="581">
        <f t="shared" ref="H54:H61" si="14">((F54/14)*100)</f>
        <v>9.6428571428571441</v>
      </c>
      <c r="I54" s="580">
        <v>1.35</v>
      </c>
      <c r="J54" s="581"/>
      <c r="K54" s="581">
        <f t="shared" ref="K54:K61" si="15">((I54/14)*100)</f>
        <v>9.6428571428571441</v>
      </c>
    </row>
    <row r="55" spans="1:14" x14ac:dyDescent="0.25">
      <c r="A55" s="594"/>
      <c r="B55" s="1502" t="s">
        <v>1222</v>
      </c>
      <c r="C55" s="1502"/>
      <c r="D55" s="1502"/>
      <c r="E55" s="597">
        <v>5</v>
      </c>
      <c r="F55" s="595">
        <v>1.6</v>
      </c>
      <c r="G55" s="596"/>
      <c r="H55" s="581">
        <f t="shared" si="14"/>
        <v>11.428571428571429</v>
      </c>
      <c r="I55" s="580">
        <v>1.6</v>
      </c>
      <c r="J55" s="581"/>
      <c r="K55" s="581">
        <f t="shared" si="15"/>
        <v>11.428571428571429</v>
      </c>
    </row>
    <row r="56" spans="1:14" x14ac:dyDescent="0.25">
      <c r="A56" s="594"/>
      <c r="B56" s="1502" t="s">
        <v>1223</v>
      </c>
      <c r="C56" s="1502"/>
      <c r="D56" s="1502"/>
      <c r="E56" s="597">
        <v>7</v>
      </c>
      <c r="F56" s="595">
        <v>1.65</v>
      </c>
      <c r="G56" s="596"/>
      <c r="H56" s="581">
        <f t="shared" si="14"/>
        <v>11.785714285714285</v>
      </c>
      <c r="I56" s="580">
        <v>1.65</v>
      </c>
      <c r="J56" s="581"/>
      <c r="K56" s="581">
        <f t="shared" si="15"/>
        <v>11.785714285714285</v>
      </c>
    </row>
    <row r="57" spans="1:14" x14ac:dyDescent="0.25">
      <c r="A57" s="594"/>
      <c r="B57" s="1502" t="s">
        <v>1224</v>
      </c>
      <c r="C57" s="1502"/>
      <c r="D57" s="1502"/>
      <c r="E57" s="597">
        <v>5</v>
      </c>
      <c r="F57" s="595">
        <v>1.41</v>
      </c>
      <c r="G57" s="596"/>
      <c r="H57" s="581">
        <f t="shared" si="14"/>
        <v>10.071428571428571</v>
      </c>
      <c r="I57" s="580">
        <v>1.41</v>
      </c>
      <c r="J57" s="581"/>
      <c r="K57" s="581">
        <f t="shared" si="15"/>
        <v>10.071428571428571</v>
      </c>
    </row>
    <row r="58" spans="1:14" x14ac:dyDescent="0.25">
      <c r="A58" s="594"/>
      <c r="B58" s="1502" t="s">
        <v>1225</v>
      </c>
      <c r="C58" s="1502"/>
      <c r="D58" s="1502"/>
      <c r="E58" s="597">
        <v>18</v>
      </c>
      <c r="F58" s="595">
        <v>1.84</v>
      </c>
      <c r="G58" s="596"/>
      <c r="H58" s="581">
        <f t="shared" si="14"/>
        <v>13.142857142857142</v>
      </c>
      <c r="I58" s="580">
        <v>1.84</v>
      </c>
      <c r="J58" s="581"/>
      <c r="K58" s="581">
        <f t="shared" si="15"/>
        <v>13.142857142857142</v>
      </c>
    </row>
    <row r="59" spans="1:14" x14ac:dyDescent="0.25">
      <c r="A59" s="594"/>
      <c r="B59" s="1502" t="s">
        <v>1226</v>
      </c>
      <c r="C59" s="1502"/>
      <c r="D59" s="1502"/>
      <c r="E59" s="597">
        <v>19</v>
      </c>
      <c r="F59" s="595">
        <v>2.6</v>
      </c>
      <c r="G59" s="596"/>
      <c r="H59" s="581">
        <f t="shared" si="14"/>
        <v>18.571428571428573</v>
      </c>
      <c r="I59" s="580">
        <v>2.6</v>
      </c>
      <c r="J59" s="581"/>
      <c r="K59" s="581">
        <f t="shared" si="15"/>
        <v>18.571428571428573</v>
      </c>
    </row>
    <row r="60" spans="1:14" x14ac:dyDescent="0.25">
      <c r="A60" s="545"/>
      <c r="B60" s="1502" t="s">
        <v>1227</v>
      </c>
      <c r="C60" s="1502"/>
      <c r="D60" s="1502"/>
      <c r="E60" s="597">
        <v>2</v>
      </c>
      <c r="F60" s="595">
        <v>1.1000000000000001</v>
      </c>
      <c r="G60" s="596"/>
      <c r="H60" s="581">
        <f t="shared" si="14"/>
        <v>7.8571428571428585</v>
      </c>
      <c r="I60" s="580">
        <v>1.1000000000000001</v>
      </c>
      <c r="J60" s="581"/>
      <c r="K60" s="581">
        <f t="shared" si="15"/>
        <v>7.8571428571428585</v>
      </c>
    </row>
    <row r="61" spans="1:14" x14ac:dyDescent="0.25">
      <c r="A61" s="545"/>
      <c r="B61" s="1502" t="s">
        <v>1228</v>
      </c>
      <c r="C61" s="1502"/>
      <c r="D61" s="1502"/>
      <c r="E61" s="597">
        <v>2</v>
      </c>
      <c r="F61" s="595">
        <v>1.1000000000000001</v>
      </c>
      <c r="G61" s="596"/>
      <c r="H61" s="581">
        <f t="shared" si="14"/>
        <v>7.8571428571428585</v>
      </c>
      <c r="I61" s="580">
        <v>1.1000000000000001</v>
      </c>
      <c r="J61" s="581"/>
      <c r="K61" s="581">
        <f t="shared" si="15"/>
        <v>7.8571428571428585</v>
      </c>
    </row>
    <row r="62" spans="1:14" x14ac:dyDescent="0.25">
      <c r="A62" s="545"/>
      <c r="B62" s="546"/>
      <c r="C62" s="546"/>
      <c r="D62" s="547"/>
      <c r="E62" s="563"/>
      <c r="F62" s="615"/>
      <c r="G62" s="574"/>
    </row>
    <row r="63" spans="1:14" x14ac:dyDescent="0.25">
      <c r="A63" s="1505" t="s">
        <v>1229</v>
      </c>
      <c r="B63" s="1506"/>
      <c r="C63" s="1506"/>
      <c r="D63" s="1507"/>
      <c r="E63" s="612">
        <f>SUM(E64:E71)</f>
        <v>43</v>
      </c>
      <c r="F63" s="613">
        <v>14</v>
      </c>
      <c r="G63" s="614">
        <f>((F63/60)*100)</f>
        <v>23.333333333333332</v>
      </c>
      <c r="H63" s="606"/>
      <c r="I63" s="605">
        <f>SUM(I64:I71)</f>
        <v>14</v>
      </c>
      <c r="J63" s="606">
        <f>((I63/60)*100)</f>
        <v>23.333333333333332</v>
      </c>
      <c r="K63" s="606"/>
    </row>
    <row r="64" spans="1:14" x14ac:dyDescent="0.25">
      <c r="A64" s="548"/>
      <c r="B64" s="1502" t="s">
        <v>1230</v>
      </c>
      <c r="C64" s="1502"/>
      <c r="D64" s="1502"/>
      <c r="E64" s="597">
        <v>4</v>
      </c>
      <c r="F64" s="595">
        <v>1.76</v>
      </c>
      <c r="G64" s="596"/>
      <c r="H64" s="581">
        <f>((F64/14)*100)</f>
        <v>12.571428571428573</v>
      </c>
      <c r="I64" s="580">
        <v>1.76</v>
      </c>
      <c r="J64" s="581"/>
      <c r="K64" s="581">
        <f>((I64/14)*100)</f>
        <v>12.571428571428573</v>
      </c>
    </row>
    <row r="65" spans="1:11" x14ac:dyDescent="0.25">
      <c r="A65" s="548"/>
      <c r="B65" s="1502" t="s">
        <v>1231</v>
      </c>
      <c r="C65" s="1502"/>
      <c r="D65" s="1502"/>
      <c r="E65" s="597">
        <v>6</v>
      </c>
      <c r="F65" s="595">
        <v>1.76</v>
      </c>
      <c r="G65" s="596"/>
      <c r="H65" s="581">
        <f t="shared" ref="H65:H71" si="16">((F65/14)*100)</f>
        <v>12.571428571428573</v>
      </c>
      <c r="I65" s="580">
        <v>1.76</v>
      </c>
      <c r="J65" s="581"/>
      <c r="K65" s="581">
        <f t="shared" ref="K65:K71" si="17">((I65/14)*100)</f>
        <v>12.571428571428573</v>
      </c>
    </row>
    <row r="66" spans="1:11" x14ac:dyDescent="0.25">
      <c r="A66" s="548"/>
      <c r="B66" s="1502" t="s">
        <v>1232</v>
      </c>
      <c r="C66" s="1502"/>
      <c r="D66" s="1502"/>
      <c r="E66" s="597">
        <v>6</v>
      </c>
      <c r="F66" s="595">
        <v>1.74</v>
      </c>
      <c r="G66" s="596"/>
      <c r="H66" s="581">
        <f t="shared" si="16"/>
        <v>12.428571428571429</v>
      </c>
      <c r="I66" s="580">
        <v>1.74</v>
      </c>
      <c r="J66" s="581"/>
      <c r="K66" s="581">
        <f t="shared" si="17"/>
        <v>12.428571428571429</v>
      </c>
    </row>
    <row r="67" spans="1:11" x14ac:dyDescent="0.25">
      <c r="A67" s="548"/>
      <c r="B67" s="1502" t="s">
        <v>1233</v>
      </c>
      <c r="C67" s="1502"/>
      <c r="D67" s="1502"/>
      <c r="E67" s="597">
        <v>5</v>
      </c>
      <c r="F67" s="595">
        <f>'[1]SSR PT BAH A &amp; BAH C'!F355</f>
        <v>1.7600000000000002</v>
      </c>
      <c r="G67" s="596"/>
      <c r="H67" s="581">
        <f t="shared" si="16"/>
        <v>12.571428571428573</v>
      </c>
      <c r="I67" s="580">
        <v>1.76</v>
      </c>
      <c r="J67" s="581"/>
      <c r="K67" s="581">
        <f t="shared" si="17"/>
        <v>12.571428571428573</v>
      </c>
    </row>
    <row r="68" spans="1:11" x14ac:dyDescent="0.25">
      <c r="A68" s="548"/>
      <c r="B68" s="1502" t="s">
        <v>1234</v>
      </c>
      <c r="C68" s="1502"/>
      <c r="D68" s="1502"/>
      <c r="E68" s="597">
        <v>6</v>
      </c>
      <c r="F68" s="595">
        <f>'[1]SSR PT BAH A &amp; BAH C'!F363</f>
        <v>1.74</v>
      </c>
      <c r="G68" s="596"/>
      <c r="H68" s="581">
        <f t="shared" si="16"/>
        <v>12.428571428571429</v>
      </c>
      <c r="I68" s="580">
        <v>1.74</v>
      </c>
      <c r="J68" s="581"/>
      <c r="K68" s="581">
        <f t="shared" si="17"/>
        <v>12.428571428571429</v>
      </c>
    </row>
    <row r="69" spans="1:11" x14ac:dyDescent="0.25">
      <c r="A69" s="548"/>
      <c r="B69" s="1502" t="s">
        <v>1235</v>
      </c>
      <c r="C69" s="1502"/>
      <c r="D69" s="1502"/>
      <c r="E69" s="597">
        <v>6</v>
      </c>
      <c r="F69" s="595">
        <v>1.66</v>
      </c>
      <c r="G69" s="596"/>
      <c r="H69" s="581">
        <f t="shared" si="16"/>
        <v>11.857142857142856</v>
      </c>
      <c r="I69" s="580">
        <v>1.66</v>
      </c>
      <c r="J69" s="581"/>
      <c r="K69" s="581">
        <f t="shared" si="17"/>
        <v>11.857142857142856</v>
      </c>
    </row>
    <row r="70" spans="1:11" x14ac:dyDescent="0.25">
      <c r="A70" s="548"/>
      <c r="B70" s="1502" t="s">
        <v>1236</v>
      </c>
      <c r="C70" s="1502"/>
      <c r="D70" s="1502"/>
      <c r="E70" s="597">
        <v>4</v>
      </c>
      <c r="F70" s="595">
        <v>1.72</v>
      </c>
      <c r="G70" s="596"/>
      <c r="H70" s="581">
        <f t="shared" si="16"/>
        <v>12.285714285714286</v>
      </c>
      <c r="I70" s="580">
        <v>1.72</v>
      </c>
      <c r="J70" s="581"/>
      <c r="K70" s="581">
        <f t="shared" si="17"/>
        <v>12.285714285714286</v>
      </c>
    </row>
    <row r="71" spans="1:11" x14ac:dyDescent="0.25">
      <c r="A71" s="548"/>
      <c r="B71" s="1499" t="s">
        <v>1237</v>
      </c>
      <c r="C71" s="1499"/>
      <c r="D71" s="1499"/>
      <c r="E71" s="592">
        <v>6</v>
      </c>
      <c r="F71" s="595">
        <v>1.86</v>
      </c>
      <c r="G71" s="596"/>
      <c r="H71" s="581">
        <f t="shared" si="16"/>
        <v>13.285714285714286</v>
      </c>
      <c r="I71" s="580">
        <v>1.86</v>
      </c>
      <c r="J71" s="581"/>
      <c r="K71" s="581">
        <f t="shared" si="17"/>
        <v>13.285714285714286</v>
      </c>
    </row>
    <row r="72" spans="1:11" x14ac:dyDescent="0.25">
      <c r="A72" s="549"/>
      <c r="B72" s="550"/>
      <c r="C72" s="550"/>
      <c r="D72" s="551"/>
      <c r="E72" s="564"/>
      <c r="F72" s="615"/>
      <c r="G72" s="574"/>
    </row>
    <row r="73" spans="1:11" x14ac:dyDescent="0.25">
      <c r="A73" s="1505" t="s">
        <v>1238</v>
      </c>
      <c r="B73" s="1506"/>
      <c r="C73" s="1506"/>
      <c r="D73" s="1507"/>
      <c r="E73" s="612">
        <f>SUM(E74:E76)</f>
        <v>24</v>
      </c>
      <c r="F73" s="613">
        <f>SUM(F74:F76)</f>
        <v>9</v>
      </c>
      <c r="G73" s="614">
        <f>((F73/60)*100)</f>
        <v>15</v>
      </c>
      <c r="H73" s="606"/>
      <c r="I73" s="605">
        <f>SUM(I74:I76)</f>
        <v>9</v>
      </c>
      <c r="J73" s="606">
        <f>((I73/60)*100)</f>
        <v>15</v>
      </c>
      <c r="K73" s="606"/>
    </row>
    <row r="74" spans="1:11" x14ac:dyDescent="0.25">
      <c r="A74" s="548"/>
      <c r="B74" s="1499" t="s">
        <v>1326</v>
      </c>
      <c r="C74" s="1499"/>
      <c r="D74" s="1499"/>
      <c r="E74" s="592">
        <v>4</v>
      </c>
      <c r="F74" s="595">
        <v>3.5</v>
      </c>
      <c r="G74" s="596"/>
      <c r="H74" s="581">
        <f>((F74/9)*100)</f>
        <v>38.888888888888893</v>
      </c>
      <c r="I74" s="580">
        <v>3</v>
      </c>
      <c r="J74" s="581"/>
      <c r="K74" s="581">
        <f>((I74/9)*100)</f>
        <v>33.333333333333329</v>
      </c>
    </row>
    <row r="75" spans="1:11" x14ac:dyDescent="0.25">
      <c r="A75" s="548"/>
      <c r="B75" s="1499" t="s">
        <v>1327</v>
      </c>
      <c r="C75" s="1499"/>
      <c r="D75" s="1499"/>
      <c r="E75" s="592">
        <v>8</v>
      </c>
      <c r="F75" s="595">
        <v>3.5</v>
      </c>
      <c r="G75" s="596"/>
      <c r="H75" s="581">
        <f t="shared" ref="H75:H76" si="18">((F75/9)*100)</f>
        <v>38.888888888888893</v>
      </c>
      <c r="I75" s="580">
        <v>3.3</v>
      </c>
      <c r="J75" s="581"/>
      <c r="K75" s="581">
        <f t="shared" ref="K75:K76" si="19">((I75/9)*100)</f>
        <v>36.666666666666664</v>
      </c>
    </row>
    <row r="76" spans="1:11" x14ac:dyDescent="0.25">
      <c r="A76" s="548"/>
      <c r="B76" s="1499" t="s">
        <v>1328</v>
      </c>
      <c r="C76" s="1499"/>
      <c r="D76" s="1499"/>
      <c r="E76" s="592">
        <v>12</v>
      </c>
      <c r="F76" s="595">
        <v>2</v>
      </c>
      <c r="G76" s="596"/>
      <c r="H76" s="581">
        <f t="shared" si="18"/>
        <v>22.222222222222221</v>
      </c>
      <c r="I76" s="580">
        <v>2.7</v>
      </c>
      <c r="J76" s="581"/>
      <c r="K76" s="581">
        <f t="shared" si="19"/>
        <v>30.000000000000004</v>
      </c>
    </row>
    <row r="77" spans="1:11" x14ac:dyDescent="0.25">
      <c r="A77" s="552"/>
      <c r="B77" s="550"/>
      <c r="C77" s="550"/>
      <c r="D77" s="550"/>
      <c r="E77" s="565"/>
      <c r="F77" s="616"/>
      <c r="G77" s="575"/>
    </row>
    <row r="78" spans="1:11" x14ac:dyDescent="0.25">
      <c r="A78" s="1505" t="s">
        <v>1239</v>
      </c>
      <c r="B78" s="1506"/>
      <c r="C78" s="1506"/>
      <c r="D78" s="1507"/>
      <c r="E78" s="612">
        <f>SUM(E79:E83)</f>
        <v>25</v>
      </c>
      <c r="F78" s="613">
        <f>SUM(F79:F83)</f>
        <v>9</v>
      </c>
      <c r="G78" s="614">
        <f>((F78/60)*100)</f>
        <v>15</v>
      </c>
      <c r="H78" s="606"/>
      <c r="I78" s="605">
        <f>SUM(I79:I83)</f>
        <v>9</v>
      </c>
      <c r="J78" s="606">
        <f>((I78/60)*100)</f>
        <v>15</v>
      </c>
      <c r="K78" s="659"/>
    </row>
    <row r="79" spans="1:11" x14ac:dyDescent="0.25">
      <c r="A79" s="548"/>
      <c r="B79" s="1499" t="s">
        <v>1240</v>
      </c>
      <c r="C79" s="1499"/>
      <c r="D79" s="1499"/>
      <c r="E79" s="592">
        <v>5</v>
      </c>
      <c r="F79" s="595">
        <v>1.8</v>
      </c>
      <c r="G79" s="596"/>
      <c r="H79" s="581">
        <f>((F79/9)*100)</f>
        <v>20</v>
      </c>
      <c r="I79" s="580">
        <v>1.8</v>
      </c>
      <c r="J79" s="581"/>
      <c r="K79" s="581">
        <f>((I79/9)*100)</f>
        <v>20</v>
      </c>
    </row>
    <row r="80" spans="1:11" x14ac:dyDescent="0.25">
      <c r="A80" s="548"/>
      <c r="B80" s="1499" t="s">
        <v>1241</v>
      </c>
      <c r="C80" s="1499"/>
      <c r="D80" s="1499"/>
      <c r="E80" s="592">
        <v>6</v>
      </c>
      <c r="F80" s="595">
        <v>1.8</v>
      </c>
      <c r="G80" s="596"/>
      <c r="H80" s="581">
        <f t="shared" ref="H80:H83" si="20">((F80/9)*100)</f>
        <v>20</v>
      </c>
      <c r="I80" s="580">
        <v>1.8</v>
      </c>
      <c r="J80" s="581"/>
      <c r="K80" s="581">
        <f t="shared" ref="K80:K83" si="21">((I80/9)*100)</f>
        <v>20</v>
      </c>
    </row>
    <row r="81" spans="1:11" x14ac:dyDescent="0.25">
      <c r="A81" s="548"/>
      <c r="B81" s="1502" t="s">
        <v>1242</v>
      </c>
      <c r="C81" s="1502"/>
      <c r="D81" s="1502"/>
      <c r="E81" s="597">
        <v>6</v>
      </c>
      <c r="F81" s="595">
        <v>1.8</v>
      </c>
      <c r="G81" s="596"/>
      <c r="H81" s="581">
        <f t="shared" si="20"/>
        <v>20</v>
      </c>
      <c r="I81" s="580">
        <v>1.8</v>
      </c>
      <c r="J81" s="581"/>
      <c r="K81" s="581">
        <f t="shared" si="21"/>
        <v>20</v>
      </c>
    </row>
    <row r="82" spans="1:11" x14ac:dyDescent="0.25">
      <c r="A82" s="548"/>
      <c r="B82" s="1499" t="s">
        <v>1243</v>
      </c>
      <c r="C82" s="1499"/>
      <c r="D82" s="1499"/>
      <c r="E82" s="592">
        <v>4</v>
      </c>
      <c r="F82" s="595">
        <f>'[1]SSR PT BAH A &amp; BAH C'!F469</f>
        <v>1.7999999999999998</v>
      </c>
      <c r="G82" s="596"/>
      <c r="H82" s="581">
        <f t="shared" si="20"/>
        <v>20</v>
      </c>
      <c r="I82" s="580">
        <v>1.8</v>
      </c>
      <c r="J82" s="581"/>
      <c r="K82" s="581">
        <f t="shared" si="21"/>
        <v>20</v>
      </c>
    </row>
    <row r="83" spans="1:11" x14ac:dyDescent="0.25">
      <c r="A83" s="548"/>
      <c r="B83" s="1499" t="s">
        <v>1244</v>
      </c>
      <c r="C83" s="1499"/>
      <c r="D83" s="1499"/>
      <c r="E83" s="592">
        <v>4</v>
      </c>
      <c r="F83" s="595">
        <v>1.8</v>
      </c>
      <c r="G83" s="596"/>
      <c r="H83" s="581">
        <f t="shared" si="20"/>
        <v>20</v>
      </c>
      <c r="I83" s="580">
        <v>1.8</v>
      </c>
      <c r="J83" s="581"/>
      <c r="K83" s="581">
        <f t="shared" si="21"/>
        <v>20</v>
      </c>
    </row>
    <row r="84" spans="1:11" x14ac:dyDescent="0.25">
      <c r="A84" s="549"/>
      <c r="B84" s="550"/>
      <c r="C84" s="550"/>
      <c r="D84" s="550"/>
      <c r="E84" s="565"/>
      <c r="F84" s="553"/>
      <c r="G84" s="575"/>
    </row>
    <row r="85" spans="1:11" x14ac:dyDescent="0.25">
      <c r="A85" s="634" t="s">
        <v>42</v>
      </c>
      <c r="B85" s="1508" t="s">
        <v>1245</v>
      </c>
      <c r="C85" s="1509"/>
      <c r="D85" s="1509"/>
      <c r="E85" s="623">
        <f>E87+E91+E94+E98</f>
        <v>29</v>
      </c>
      <c r="F85" s="624">
        <v>20</v>
      </c>
      <c r="G85" s="625"/>
      <c r="H85" s="636"/>
      <c r="I85" s="626">
        <f>I87+I91+I94+I98</f>
        <v>20</v>
      </c>
      <c r="J85" s="657"/>
      <c r="K85" s="661"/>
    </row>
    <row r="86" spans="1:11" s="567" customFormat="1" x14ac:dyDescent="0.25">
      <c r="A86" s="629"/>
      <c r="B86" s="544"/>
      <c r="C86" s="544"/>
      <c r="D86" s="544"/>
      <c r="E86" s="630"/>
      <c r="F86" s="631"/>
      <c r="G86" s="632"/>
      <c r="H86" s="647"/>
      <c r="I86" s="633"/>
      <c r="J86" s="663"/>
      <c r="K86" s="662"/>
    </row>
    <row r="87" spans="1:11" x14ac:dyDescent="0.25">
      <c r="A87" s="1492" t="s">
        <v>1113</v>
      </c>
      <c r="B87" s="1493"/>
      <c r="C87" s="1493"/>
      <c r="D87" s="1514"/>
      <c r="E87" s="618">
        <f>SUM(E88:E89)</f>
        <v>8</v>
      </c>
      <c r="F87" s="619">
        <v>4.3</v>
      </c>
      <c r="G87" s="620">
        <f>((F87/20)*100)</f>
        <v>21.5</v>
      </c>
      <c r="H87" s="621"/>
      <c r="I87" s="622">
        <f>SUM(I88:I89)</f>
        <v>4.3</v>
      </c>
      <c r="J87" s="621">
        <f>((I87/20)*100)</f>
        <v>21.5</v>
      </c>
      <c r="K87" s="621"/>
    </row>
    <row r="88" spans="1:11" x14ac:dyDescent="0.25">
      <c r="A88" s="554"/>
      <c r="B88" s="1502" t="s">
        <v>1115</v>
      </c>
      <c r="C88" s="1502"/>
      <c r="D88" s="1502"/>
      <c r="E88" s="597">
        <v>3</v>
      </c>
      <c r="F88" s="595">
        <v>1.3</v>
      </c>
      <c r="G88" s="596"/>
      <c r="H88" s="581">
        <f>((F88/4.3)*100)</f>
        <v>30.232558139534888</v>
      </c>
      <c r="I88" s="580">
        <v>1.3</v>
      </c>
      <c r="J88" s="581"/>
      <c r="K88" s="581">
        <f>((I88/4.3)*100)</f>
        <v>30.232558139534888</v>
      </c>
    </row>
    <row r="89" spans="1:11" x14ac:dyDescent="0.25">
      <c r="A89" s="554"/>
      <c r="B89" s="1502" t="s">
        <v>1120</v>
      </c>
      <c r="C89" s="1502"/>
      <c r="D89" s="1502"/>
      <c r="E89" s="597">
        <v>5</v>
      </c>
      <c r="F89" s="595">
        <v>3</v>
      </c>
      <c r="G89" s="596"/>
      <c r="H89" s="581">
        <f>((F89/4.3)*100)</f>
        <v>69.767441860465112</v>
      </c>
      <c r="I89" s="580">
        <v>3</v>
      </c>
      <c r="J89" s="581"/>
      <c r="K89" s="581">
        <f>((I89/4.3)*100)</f>
        <v>69.767441860465112</v>
      </c>
    </row>
    <row r="90" spans="1:11" x14ac:dyDescent="0.25">
      <c r="A90" s="554"/>
      <c r="B90" s="555"/>
      <c r="C90" s="555"/>
      <c r="D90" s="556"/>
      <c r="E90" s="566"/>
      <c r="F90" s="553"/>
      <c r="G90" s="575"/>
    </row>
    <row r="91" spans="1:11" x14ac:dyDescent="0.25">
      <c r="A91" s="1515" t="s">
        <v>1137</v>
      </c>
      <c r="B91" s="1561"/>
      <c r="C91" s="1561"/>
      <c r="D91" s="1562"/>
      <c r="E91" s="612">
        <f>SUM(E92)</f>
        <v>4</v>
      </c>
      <c r="F91" s="617">
        <v>3</v>
      </c>
      <c r="G91" s="609">
        <f>((F91/20)*100)</f>
        <v>15</v>
      </c>
      <c r="H91" s="606"/>
      <c r="I91" s="605">
        <v>3</v>
      </c>
      <c r="J91" s="606">
        <f>((I91/20)*100)</f>
        <v>15</v>
      </c>
      <c r="K91" s="606"/>
    </row>
    <row r="92" spans="1:11" x14ac:dyDescent="0.25">
      <c r="A92" s="554"/>
      <c r="B92" s="1502" t="s">
        <v>1299</v>
      </c>
      <c r="C92" s="1502"/>
      <c r="D92" s="1502"/>
      <c r="E92" s="597">
        <v>4</v>
      </c>
      <c r="F92" s="595">
        <v>3</v>
      </c>
      <c r="G92" s="596"/>
      <c r="H92" s="581">
        <v>100</v>
      </c>
      <c r="I92" s="580">
        <v>3</v>
      </c>
      <c r="J92" s="581"/>
      <c r="K92" s="581">
        <v>100</v>
      </c>
    </row>
    <row r="93" spans="1:11" x14ac:dyDescent="0.25">
      <c r="A93" s="554"/>
      <c r="B93" s="546"/>
      <c r="C93" s="546"/>
      <c r="D93" s="600"/>
      <c r="E93" s="566"/>
      <c r="F93" s="553"/>
      <c r="G93" s="575"/>
    </row>
    <row r="94" spans="1:11" x14ac:dyDescent="0.25">
      <c r="A94" s="1505" t="s">
        <v>1161</v>
      </c>
      <c r="B94" s="1506"/>
      <c r="C94" s="1506"/>
      <c r="D94" s="1507"/>
      <c r="E94" s="612">
        <f>SUM(E95:E96)</f>
        <v>15</v>
      </c>
      <c r="F94" s="617">
        <v>10.5</v>
      </c>
      <c r="G94" s="609">
        <f>((F94/20)*100)</f>
        <v>52.5</v>
      </c>
      <c r="H94" s="606"/>
      <c r="I94" s="605">
        <f>SUM(I95:I96)</f>
        <v>10.5</v>
      </c>
      <c r="J94" s="606">
        <f>((I94/20)*100)</f>
        <v>52.5</v>
      </c>
      <c r="K94" s="606"/>
    </row>
    <row r="95" spans="1:11" x14ac:dyDescent="0.25">
      <c r="A95" s="554"/>
      <c r="B95" s="1502" t="s">
        <v>1162</v>
      </c>
      <c r="C95" s="1502"/>
      <c r="D95" s="1502"/>
      <c r="E95" s="597">
        <v>9</v>
      </c>
      <c r="F95" s="595">
        <v>3</v>
      </c>
      <c r="G95" s="596"/>
      <c r="H95" s="581">
        <f>((F95/10.5)*100)</f>
        <v>28.571428571428569</v>
      </c>
      <c r="I95" s="580">
        <v>3</v>
      </c>
      <c r="J95" s="581"/>
      <c r="K95" s="581">
        <f>((I95/10.5)*100)</f>
        <v>28.571428571428569</v>
      </c>
    </row>
    <row r="96" spans="1:11" x14ac:dyDescent="0.25">
      <c r="A96" s="554"/>
      <c r="B96" s="1502" t="s">
        <v>1178</v>
      </c>
      <c r="C96" s="1502"/>
      <c r="D96" s="1502"/>
      <c r="E96" s="597">
        <v>6</v>
      </c>
      <c r="F96" s="595">
        <v>7.5</v>
      </c>
      <c r="G96" s="596"/>
      <c r="H96" s="581">
        <f>((F96/10.5)*100)</f>
        <v>71.428571428571431</v>
      </c>
      <c r="I96" s="580">
        <v>7.5</v>
      </c>
      <c r="J96" s="581"/>
      <c r="K96" s="581">
        <f>((I96/10.5)*100)</f>
        <v>71.428571428571431</v>
      </c>
    </row>
    <row r="97" spans="1:11" x14ac:dyDescent="0.25">
      <c r="A97" s="554"/>
      <c r="B97" s="555"/>
      <c r="C97" s="555"/>
      <c r="D97" s="556"/>
      <c r="E97" s="627"/>
      <c r="F97" s="616"/>
      <c r="G97" s="575"/>
    </row>
    <row r="98" spans="1:11" x14ac:dyDescent="0.25">
      <c r="A98" s="1510" t="s">
        <v>1192</v>
      </c>
      <c r="B98" s="1563"/>
      <c r="C98" s="1563"/>
      <c r="D98" s="1564"/>
      <c r="E98" s="628">
        <f>SUM(E99)</f>
        <v>2</v>
      </c>
      <c r="F98" s="617">
        <v>2.2000000000000002</v>
      </c>
      <c r="G98" s="609">
        <f>((F98/20)*100)</f>
        <v>11.000000000000002</v>
      </c>
      <c r="H98" s="606"/>
      <c r="I98" s="605">
        <v>2.2000000000000002</v>
      </c>
      <c r="J98" s="606">
        <f>((I98/20)*100)</f>
        <v>11.000000000000002</v>
      </c>
      <c r="K98" s="606"/>
    </row>
    <row r="99" spans="1:11" x14ac:dyDescent="0.25">
      <c r="A99" s="554"/>
      <c r="B99" s="1502" t="s">
        <v>1193</v>
      </c>
      <c r="C99" s="1502"/>
      <c r="D99" s="1502"/>
      <c r="E99" s="597">
        <v>2</v>
      </c>
      <c r="F99" s="595">
        <v>2.2000000000000002</v>
      </c>
      <c r="G99" s="596"/>
      <c r="H99" s="581">
        <v>100</v>
      </c>
      <c r="I99" s="580">
        <v>2.2000000000000002</v>
      </c>
      <c r="J99" s="581"/>
      <c r="K99" s="581">
        <v>100</v>
      </c>
    </row>
    <row r="100" spans="1:11" x14ac:dyDescent="0.25">
      <c r="A100" s="557"/>
      <c r="B100" s="558"/>
      <c r="C100" s="557"/>
      <c r="D100" s="559"/>
      <c r="E100" s="648"/>
      <c r="F100" s="601"/>
      <c r="G100" s="576"/>
    </row>
  </sheetData>
  <mergeCells count="70">
    <mergeCell ref="B13:D13"/>
    <mergeCell ref="A12:D12"/>
    <mergeCell ref="B14:D14"/>
    <mergeCell ref="A5:D5"/>
    <mergeCell ref="B6:D6"/>
    <mergeCell ref="B8:D8"/>
    <mergeCell ref="B9:D9"/>
    <mergeCell ref="B10:D10"/>
    <mergeCell ref="B45:D45"/>
    <mergeCell ref="B28:D28"/>
    <mergeCell ref="A30:D30"/>
    <mergeCell ref="B31:D31"/>
    <mergeCell ref="B32:D32"/>
    <mergeCell ref="B33:D33"/>
    <mergeCell ref="B34:D34"/>
    <mergeCell ref="B44:D44"/>
    <mergeCell ref="A36:D36"/>
    <mergeCell ref="B37:D37"/>
    <mergeCell ref="B38:D38"/>
    <mergeCell ref="B39:D39"/>
    <mergeCell ref="A43:D43"/>
    <mergeCell ref="A94:D94"/>
    <mergeCell ref="B95:D95"/>
    <mergeCell ref="B96:D96"/>
    <mergeCell ref="A98:D98"/>
    <mergeCell ref="B99:D99"/>
    <mergeCell ref="A23:D23"/>
    <mergeCell ref="B24:D24"/>
    <mergeCell ref="B25:D25"/>
    <mergeCell ref="B26:D26"/>
    <mergeCell ref="B27:D27"/>
    <mergeCell ref="B92:D92"/>
    <mergeCell ref="A78:D78"/>
    <mergeCell ref="B79:D79"/>
    <mergeCell ref="B80:D80"/>
    <mergeCell ref="B81:D81"/>
    <mergeCell ref="B82:D82"/>
    <mergeCell ref="B83:D83"/>
    <mergeCell ref="B85:D85"/>
    <mergeCell ref="A87:D87"/>
    <mergeCell ref="B88:D88"/>
    <mergeCell ref="B89:D89"/>
    <mergeCell ref="A91:D91"/>
    <mergeCell ref="B76:D76"/>
    <mergeCell ref="B64:D64"/>
    <mergeCell ref="B65:D65"/>
    <mergeCell ref="B66:D66"/>
    <mergeCell ref="B67:D67"/>
    <mergeCell ref="B68:D68"/>
    <mergeCell ref="B69:D69"/>
    <mergeCell ref="B70:D70"/>
    <mergeCell ref="B71:D71"/>
    <mergeCell ref="A73:D73"/>
    <mergeCell ref="B74:D74"/>
    <mergeCell ref="B75:D75"/>
    <mergeCell ref="B58:D58"/>
    <mergeCell ref="B59:D59"/>
    <mergeCell ref="B60:D60"/>
    <mergeCell ref="B61:D61"/>
    <mergeCell ref="A63:D63"/>
    <mergeCell ref="B46:D46"/>
    <mergeCell ref="B47:D47"/>
    <mergeCell ref="B48:D48"/>
    <mergeCell ref="B49:D49"/>
    <mergeCell ref="A52:D52"/>
    <mergeCell ref="B53:D53"/>
    <mergeCell ref="B54:D54"/>
    <mergeCell ref="B55:D55"/>
    <mergeCell ref="B56:D56"/>
    <mergeCell ref="B57:D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SSR PT 2015</vt:lpstr>
      <vt:lpstr>kump 1 - Pelupusan</vt:lpstr>
      <vt:lpstr>kump 2 - Pendaftaran</vt:lpstr>
      <vt:lpstr>Kump 4 - Pembanguna</vt:lpstr>
      <vt:lpstr>Kump 3 - Hasil</vt:lpstr>
      <vt:lpstr>Kump 5 - Teknikal</vt:lpstr>
      <vt:lpstr>Jumlah Soalan &amp; Wajaran</vt:lpstr>
      <vt:lpstr>Summary</vt:lpstr>
      <vt:lpstr>Jumlah Soalan</vt:lpstr>
      <vt:lpstr>Graf</vt:lpstr>
      <vt:lpstr>'Jumlah Soalan &amp; Wajaran'!Print_Area</vt:lpstr>
      <vt:lpstr>'SSR PT 2015'!Print_Area</vt:lpstr>
      <vt:lpstr>Summary!Print_Area</vt:lpstr>
      <vt:lpstr>'SSR PT 2015'!Print_Titles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Asfahazira Bt. Bujang @ Abit</cp:lastModifiedBy>
  <cp:lastPrinted>2013-09-04T00:30:43Z</cp:lastPrinted>
  <dcterms:created xsi:type="dcterms:W3CDTF">2010-02-10T04:23:42Z</dcterms:created>
  <dcterms:modified xsi:type="dcterms:W3CDTF">2016-04-20T08:14:45Z</dcterms:modified>
</cp:coreProperties>
</file>